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1- Phase Préparatoire\VALIDATION FRANCK\"/>
    </mc:Choice>
  </mc:AlternateContent>
  <xr:revisionPtr revIDLastSave="0" documentId="8_{07A61247-6BE8-45B2-973D-7E99893B8B92}" xr6:coauthVersionLast="36" xr6:coauthVersionMax="36" xr10:uidLastSave="{00000000-0000-0000-0000-000000000000}"/>
  <bookViews>
    <workbookView xWindow="-21720" yWindow="-120" windowWidth="21840" windowHeight="13140" xr2:uid="{00000000-000D-0000-FFFF-FFFF00000000}"/>
  </bookViews>
  <sheets>
    <sheet name="25B03 - BPU LOT 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0" i="1" l="1"/>
  <c r="L87" i="1"/>
  <c r="L88" i="1"/>
  <c r="L89" i="1"/>
  <c r="L90" i="1"/>
  <c r="L91" i="1"/>
  <c r="J191" i="1" l="1"/>
  <c r="J192" i="1"/>
  <c r="J193" i="1"/>
  <c r="J194" i="1"/>
  <c r="J195" i="1"/>
  <c r="J196" i="1"/>
  <c r="J197" i="1"/>
  <c r="J198" i="1"/>
  <c r="J199" i="1"/>
  <c r="J200" i="1"/>
  <c r="J201" i="1"/>
  <c r="J202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Q191" i="1"/>
  <c r="Q195" i="1"/>
  <c r="Q196" i="1"/>
  <c r="Q197" i="1"/>
  <c r="Q199" i="1"/>
  <c r="J203" i="1"/>
  <c r="J204" i="1"/>
  <c r="J205" i="1"/>
  <c r="J206" i="1"/>
  <c r="J207" i="1"/>
  <c r="J208" i="1"/>
  <c r="P203" i="1"/>
  <c r="Q203" i="1" s="1"/>
  <c r="P204" i="1"/>
  <c r="P205" i="1"/>
  <c r="P206" i="1"/>
  <c r="P207" i="1"/>
  <c r="P208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P171" i="1"/>
  <c r="P172" i="1"/>
  <c r="P173" i="1"/>
  <c r="P174" i="1"/>
  <c r="P175" i="1"/>
  <c r="P176" i="1"/>
  <c r="P177" i="1"/>
  <c r="P178" i="1"/>
  <c r="P179" i="1"/>
  <c r="P180" i="1"/>
  <c r="P181" i="1"/>
  <c r="Q181" i="1" s="1"/>
  <c r="P182" i="1"/>
  <c r="Q171" i="1"/>
  <c r="Q179" i="1"/>
  <c r="J183" i="1"/>
  <c r="J184" i="1"/>
  <c r="J185" i="1"/>
  <c r="P183" i="1"/>
  <c r="P184" i="1"/>
  <c r="P185" i="1"/>
  <c r="P190" i="1"/>
  <c r="J190" i="1"/>
  <c r="Q177" i="1" l="1"/>
  <c r="Q173" i="1"/>
  <c r="Q202" i="1"/>
  <c r="Q198" i="1"/>
  <c r="Q194" i="1"/>
  <c r="Q180" i="1"/>
  <c r="Q176" i="1"/>
  <c r="Q172" i="1"/>
  <c r="Q201" i="1"/>
  <c r="Q193" i="1"/>
  <c r="Q175" i="1"/>
  <c r="Q200" i="1"/>
  <c r="Q192" i="1"/>
  <c r="Q182" i="1"/>
  <c r="Q178" i="1"/>
  <c r="Q174" i="1"/>
  <c r="Q206" i="1"/>
  <c r="Q207" i="1"/>
  <c r="Q208" i="1"/>
  <c r="Q204" i="1"/>
  <c r="Q205" i="1"/>
  <c r="Q184" i="1"/>
  <c r="Q190" i="1"/>
  <c r="Q183" i="1"/>
  <c r="Q185" i="1"/>
  <c r="J88" i="1" l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J160" i="1"/>
  <c r="J161" i="1"/>
  <c r="J162" i="1"/>
  <c r="J163" i="1"/>
  <c r="J164" i="1"/>
  <c r="J165" i="1"/>
  <c r="P160" i="1"/>
  <c r="P161" i="1"/>
  <c r="P162" i="1"/>
  <c r="P163" i="1"/>
  <c r="P164" i="1"/>
  <c r="P165" i="1"/>
  <c r="J56" i="1"/>
  <c r="J57" i="1"/>
  <c r="J58" i="1"/>
  <c r="J59" i="1"/>
  <c r="J60" i="1"/>
  <c r="J61" i="1"/>
  <c r="J62" i="1"/>
  <c r="J63" i="1"/>
  <c r="J64" i="1"/>
  <c r="P56" i="1"/>
  <c r="P57" i="1"/>
  <c r="P58" i="1"/>
  <c r="P59" i="1"/>
  <c r="P60" i="1"/>
  <c r="P61" i="1"/>
  <c r="P62" i="1"/>
  <c r="P63" i="1"/>
  <c r="P64" i="1"/>
  <c r="P66" i="1"/>
  <c r="J66" i="1"/>
  <c r="P65" i="1"/>
  <c r="J65" i="1"/>
  <c r="P55" i="1"/>
  <c r="J55" i="1"/>
  <c r="J42" i="1"/>
  <c r="J43" i="1"/>
  <c r="J44" i="1"/>
  <c r="J45" i="1"/>
  <c r="J46" i="1"/>
  <c r="J47" i="1"/>
  <c r="J48" i="1"/>
  <c r="P42" i="1"/>
  <c r="P43" i="1"/>
  <c r="P44" i="1"/>
  <c r="P45" i="1"/>
  <c r="P46" i="1"/>
  <c r="P47" i="1"/>
  <c r="P48" i="1"/>
  <c r="P50" i="1"/>
  <c r="J50" i="1"/>
  <c r="P49" i="1"/>
  <c r="J49" i="1"/>
  <c r="P41" i="1"/>
  <c r="J41" i="1"/>
  <c r="P36" i="1"/>
  <c r="J36" i="1"/>
  <c r="P35" i="1"/>
  <c r="J35" i="1"/>
  <c r="P34" i="1"/>
  <c r="J34" i="1"/>
  <c r="P33" i="1"/>
  <c r="J33" i="1"/>
  <c r="P32" i="1"/>
  <c r="J32" i="1"/>
  <c r="P31" i="1"/>
  <c r="J31" i="1"/>
  <c r="P30" i="1"/>
  <c r="J30" i="1"/>
  <c r="P29" i="1"/>
  <c r="J29" i="1"/>
  <c r="J20" i="1"/>
  <c r="J21" i="1"/>
  <c r="P20" i="1"/>
  <c r="P21" i="1"/>
  <c r="J73" i="1"/>
  <c r="J74" i="1"/>
  <c r="P73" i="1"/>
  <c r="P74" i="1"/>
  <c r="J72" i="1"/>
  <c r="J75" i="1"/>
  <c r="J76" i="1"/>
  <c r="J77" i="1"/>
  <c r="P72" i="1"/>
  <c r="Q72" i="1" s="1"/>
  <c r="P75" i="1"/>
  <c r="P76" i="1"/>
  <c r="P77" i="1"/>
  <c r="Q77" i="1" s="1"/>
  <c r="J78" i="1"/>
  <c r="J79" i="1"/>
  <c r="P78" i="1"/>
  <c r="P79" i="1"/>
  <c r="P82" i="1"/>
  <c r="J82" i="1"/>
  <c r="P81" i="1"/>
  <c r="J81" i="1"/>
  <c r="P80" i="1"/>
  <c r="J80" i="1"/>
  <c r="P71" i="1"/>
  <c r="J71" i="1"/>
  <c r="Q75" i="1" l="1"/>
  <c r="Q76" i="1"/>
  <c r="Q165" i="1"/>
  <c r="Q163" i="1"/>
  <c r="Q151" i="1"/>
  <c r="Q164" i="1"/>
  <c r="Q160" i="1"/>
  <c r="Q162" i="1"/>
  <c r="Q161" i="1"/>
  <c r="Q64" i="1"/>
  <c r="Q60" i="1"/>
  <c r="Q61" i="1"/>
  <c r="Q57" i="1"/>
  <c r="Q56" i="1"/>
  <c r="Q55" i="1"/>
  <c r="Q48" i="1"/>
  <c r="Q44" i="1"/>
  <c r="Q66" i="1"/>
  <c r="Q31" i="1"/>
  <c r="Q47" i="1"/>
  <c r="Q62" i="1"/>
  <c r="Q58" i="1"/>
  <c r="Q63" i="1"/>
  <c r="Q59" i="1"/>
  <c r="Q43" i="1"/>
  <c r="Q32" i="1"/>
  <c r="Q36" i="1"/>
  <c r="Q46" i="1"/>
  <c r="Q42" i="1"/>
  <c r="Q45" i="1"/>
  <c r="Q65" i="1"/>
  <c r="Q34" i="1"/>
  <c r="Q49" i="1"/>
  <c r="Q73" i="1"/>
  <c r="Q20" i="1"/>
  <c r="Q35" i="1"/>
  <c r="Q50" i="1"/>
  <c r="Q41" i="1"/>
  <c r="Q30" i="1"/>
  <c r="Q21" i="1"/>
  <c r="Q29" i="1"/>
  <c r="Q33" i="1"/>
  <c r="Q74" i="1"/>
  <c r="Q78" i="1"/>
  <c r="Q79" i="1"/>
  <c r="Q80" i="1"/>
  <c r="Q82" i="1"/>
  <c r="Q81" i="1"/>
  <c r="Q71" i="1"/>
  <c r="P215" i="1"/>
  <c r="J215" i="1"/>
  <c r="P214" i="1"/>
  <c r="J214" i="1"/>
  <c r="P213" i="1"/>
  <c r="J213" i="1"/>
  <c r="Q215" i="1" l="1"/>
  <c r="Q213" i="1"/>
  <c r="Q214" i="1"/>
  <c r="P19" i="1"/>
  <c r="J19" i="1"/>
  <c r="P170" i="1"/>
  <c r="J170" i="1"/>
  <c r="P87" i="1"/>
  <c r="J87" i="1"/>
  <c r="Q170" i="1" l="1"/>
  <c r="Q87" i="1"/>
  <c r="J17" i="1"/>
  <c r="P17" i="1"/>
  <c r="P18" i="1"/>
  <c r="P22" i="1"/>
  <c r="P23" i="1"/>
  <c r="P24" i="1"/>
  <c r="J18" i="1"/>
  <c r="J22" i="1"/>
  <c r="J23" i="1"/>
  <c r="J24" i="1"/>
  <c r="Q22" i="1" l="1"/>
  <c r="Q19" i="1"/>
  <c r="Q24" i="1"/>
  <c r="Q23" i="1"/>
  <c r="Q18" i="1"/>
  <c r="Q17" i="1"/>
</calcChain>
</file>

<file path=xl/sharedStrings.xml><?xml version="1.0" encoding="utf-8"?>
<sst xmlns="http://schemas.openxmlformats.org/spreadsheetml/2006/main" count="816" uniqueCount="446">
  <si>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</si>
  <si>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</si>
  <si>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</si>
  <si>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</si>
  <si>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</si>
  <si>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</si>
  <si>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</si>
  <si>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</si>
  <si>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</si>
  <si>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</si>
  <si>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</si>
  <si>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</si>
  <si>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</si>
  <si>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</si>
  <si>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</si>
  <si>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</si>
  <si>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</si>
  <si>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</si>
  <si>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</si>
  <si>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</si>
  <si>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</si>
  <si>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</si>
  <si>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PORTANT SUR L’ACQUISITION DE MATÉRIAUX, FOURNITURES ET CONSOMMABLES POUR L’ENTRETIEN 
DES BÂTIMENTS DE L’UNIVERSITÉ DE LORRAINE (OUTILLAGES, QUINCAILLERIE ET FOURNITURES DE TRAVAUX)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</si>
  <si>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</si>
  <si>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</si>
  <si>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</si>
  <si>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</si>
  <si>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</si>
  <si>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Désignation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</si>
  <si>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ACCESSOIRES DE PLOMBERIE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</si>
  <si>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VENTILATION</t>
    </r>
  </si>
  <si>
    <t>Kit VMC simple flux EasyHome Auto</t>
  </si>
  <si>
    <t>ALDES 11026032</t>
  </si>
  <si>
    <t xml:space="preserve">Kit VMC simple flux EasyHome Hydro </t>
  </si>
  <si>
    <t>ALDES 11033034</t>
  </si>
  <si>
    <t xml:space="preserve">Kit VMC double flux </t>
  </si>
  <si>
    <t>ALDES 1102329+1123240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</si>
  <si>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OUTILLAGES ET MATÉRIELS SPÉCIFIQUES</t>
    </r>
  </si>
  <si>
    <t>Clé de montage étagée</t>
  </si>
  <si>
    <t>VIRAX 220460</t>
  </si>
  <si>
    <t>Couronne D51 (à eau)</t>
  </si>
  <si>
    <t>VIRAX 053508</t>
  </si>
  <si>
    <t>Couronne D102 (à eau)</t>
  </si>
  <si>
    <t>VIRAX 053518</t>
  </si>
  <si>
    <t>Coffret scies cloches (kit complet 16 à 76)</t>
  </si>
  <si>
    <t>VIRAX 220906</t>
  </si>
  <si>
    <t>Coffret scies cloches diamant (kit complet 19 à 57)</t>
  </si>
  <si>
    <t>SILVERLINE 868779</t>
  </si>
  <si>
    <t>Congélateur électrique Sibéria</t>
  </si>
  <si>
    <t>VIRAX 221070</t>
  </si>
  <si>
    <t>Caméra Visioval VX SWITCH  Ø26 + Ø40 mm (30m)</t>
  </si>
  <si>
    <t>VIRAX 294051</t>
  </si>
  <si>
    <t xml:space="preserve">Chalumeau à souder </t>
  </si>
  <si>
    <t>N/C</t>
  </si>
  <si>
    <t>Buse à chalumeau</t>
  </si>
  <si>
    <t>Bec à chalumeau</t>
  </si>
  <si>
    <t>Cartouche de gaz pour Chalumeau Mapp</t>
  </si>
  <si>
    <t>VIRAX 521700</t>
  </si>
  <si>
    <t>Pince à sertir</t>
  </si>
  <si>
    <t>VIRAX 253350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</si>
  <si>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CHAUFFAGE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</si>
  <si>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WC</t>
    </r>
  </si>
  <si>
    <t>Pack bâti-support pour WC suspendu Geberit Duofix</t>
  </si>
  <si>
    <t>GEBERIT 118.224.11.2</t>
  </si>
  <si>
    <t xml:space="preserve">Cuvette suspendu courte </t>
  </si>
  <si>
    <t>JACOB DELAFON M97509</t>
  </si>
  <si>
    <t>Cuvette suspendue</t>
  </si>
  <si>
    <t>GROHE ME10396231</t>
  </si>
  <si>
    <t>Combit-pack Targa Vita</t>
  </si>
  <si>
    <t>AUBADE SF0095</t>
  </si>
  <si>
    <t>Pack bâti/WC</t>
  </si>
  <si>
    <t>GROHE ME4326301</t>
  </si>
  <si>
    <t>Pack bâti-support complet Sigma Prima</t>
  </si>
  <si>
    <t>GEBERIT ME13095578</t>
  </si>
  <si>
    <t xml:space="preserve">Douche Leda corail1 80*80 </t>
  </si>
  <si>
    <t>AUBADE A09562024</t>
  </si>
  <si>
    <t>Douche Leda Corail2 100*80</t>
  </si>
  <si>
    <t>AUBADE A095620032</t>
  </si>
  <si>
    <t>Tempesta 100 Ensemble de douche complet</t>
  </si>
  <si>
    <t>GROHE 27924001</t>
  </si>
  <si>
    <t>New Tempesta 100 Set de douche 2 jets</t>
  </si>
  <si>
    <t>GROHE 2759810E</t>
  </si>
  <si>
    <t>Tempesta New douchette 3 jets</t>
  </si>
  <si>
    <t>GROHE 28419002</t>
  </si>
  <si>
    <t>Tempesta New douchette 2 jets</t>
  </si>
  <si>
    <t>GROHE 27597001</t>
  </si>
  <si>
    <t>Flexible de douche Metallflex inox 1,50m</t>
  </si>
  <si>
    <t>GROHE A2400AA</t>
  </si>
  <si>
    <t>Flexible de douche Relexaflex pvc 1,50m</t>
  </si>
  <si>
    <t>GROHE 28151001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</si>
  <si>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DOUCHE ET DOUCHETTE</t>
    </r>
  </si>
  <si>
    <t xml:space="preserve">Lavabo grés avec trop plein </t>
  </si>
  <si>
    <t>ULYSSE 2 D125501</t>
  </si>
  <si>
    <t xml:space="preserve">Lavabo O.Navo avec trop plein </t>
  </si>
  <si>
    <t>VILLEROY &amp; BOSCH 51606001</t>
  </si>
  <si>
    <t xml:space="preserve">Vasque Primero2 avec trop plein </t>
  </si>
  <si>
    <t>ALTERNA 0015440E00</t>
  </si>
  <si>
    <t>Eurosmart mitigeur de lavabo S ES, chrome</t>
  </si>
  <si>
    <t>GROHE 32926002</t>
  </si>
  <si>
    <t>Eurosmart mitigeur monocommande évier</t>
  </si>
  <si>
    <t>GROHE 32223002</t>
  </si>
  <si>
    <t>Eurosmart cuisine avec bec bas</t>
  </si>
  <si>
    <t>GROHE 32221002</t>
  </si>
  <si>
    <t>Eurosmart mitigeur douche mural</t>
  </si>
  <si>
    <t>GROHE 33555002</t>
  </si>
  <si>
    <t>Mitigeur thermostatique Grohtherm 800</t>
  </si>
  <si>
    <t>GROHE 34558000</t>
  </si>
  <si>
    <t>Robinet temporisé pour lavabo Tempostop</t>
  </si>
  <si>
    <t>DELABIE 745100</t>
  </si>
  <si>
    <t>Mélangeur monotrou sur plage - 45 l/min</t>
  </si>
  <si>
    <t>DELABIE G66452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</si>
  <si>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LAVABO, ROBINET ET MITIGEUR</t>
    </r>
  </si>
  <si>
    <t xml:space="preserve">Bonde lavabo avec grille fixe </t>
  </si>
  <si>
    <t>AUBADE S30262</t>
  </si>
  <si>
    <t xml:space="preserve">Bonde évier avec grille fixe </t>
  </si>
  <si>
    <t>AUBADE S00798</t>
  </si>
  <si>
    <t xml:space="preserve">Siphon 1"1/14-D32 </t>
  </si>
  <si>
    <t>NICOLL</t>
  </si>
  <si>
    <t xml:space="preserve">Siphon 1"1/12-40 </t>
  </si>
  <si>
    <t>Siphon à coller vertical D32</t>
  </si>
  <si>
    <t>Siphon  à coller vertical D40</t>
  </si>
  <si>
    <t>Siphon à coller vertical D50</t>
  </si>
  <si>
    <t>Siphon à coller horizontal D32</t>
  </si>
  <si>
    <t>Siphon à coller horizontal D40</t>
  </si>
  <si>
    <t>Siphon à coller horizontal D50</t>
  </si>
  <si>
    <t>Siphon de machine à laver D40</t>
  </si>
  <si>
    <t xml:space="preserve">Pipe de réparation CW33 mâle 94,8 courte 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</si>
  <si>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BONDE, VIDANGE ET SIPHON</t>
    </r>
  </si>
  <si>
    <t>Joint fibre 12*17</t>
  </si>
  <si>
    <t>Joint fibre 15*21</t>
  </si>
  <si>
    <t>Joint fibre 20*27</t>
  </si>
  <si>
    <t>Joint fibre 26*34</t>
  </si>
  <si>
    <t>Assortiment 50 joints spécial gaz</t>
  </si>
  <si>
    <t>Vanne papillon M-M 12*17</t>
  </si>
  <si>
    <t>Vanne papillon M-M 15*21</t>
  </si>
  <si>
    <t>Vanne papillon M-M 20*27</t>
  </si>
  <si>
    <t>Vanne papillon M-M 26*34</t>
  </si>
  <si>
    <t>Vanne papillon F-M 12*17</t>
  </si>
  <si>
    <t>Vanne papillon F-M 15*21</t>
  </si>
  <si>
    <t>Vanne papillon F-M 20*27</t>
  </si>
  <si>
    <t>Vanne papillon F-M 26*34</t>
  </si>
  <si>
    <t>Vanne papillon F-F 12*17</t>
  </si>
  <si>
    <t>Vanne papillon F-F 15*21</t>
  </si>
  <si>
    <t>Vanne papillon F-F 20*27</t>
  </si>
  <si>
    <t>Vanne papillon F-F 26*34</t>
  </si>
  <si>
    <t>Flexible pression sanitaire M-F 1000 mm 3/8</t>
  </si>
  <si>
    <t>Flexible pression sanitaire M-F 1000 mm 1/2</t>
  </si>
  <si>
    <t>Flexible pression sanitaire M-F 1000 mm 3/4</t>
  </si>
  <si>
    <t>Flexible pression sanitaire F-F 1000 mm 3/8</t>
  </si>
  <si>
    <t>Flexible pression sanitaire F-F 1000 mm 1/2</t>
  </si>
  <si>
    <t>Flexible pression sanitaire F-F 1000 mm 3/4</t>
  </si>
  <si>
    <t>Mamelon laiton égal 3/8</t>
  </si>
  <si>
    <t>Mamelon laiton égal 1/2</t>
  </si>
  <si>
    <t>Mamelon laiton égal 3/4</t>
  </si>
  <si>
    <t>Mamelon laiton égal 1"</t>
  </si>
  <si>
    <t>Mamelon laiton mâle réduit 15/12</t>
  </si>
  <si>
    <t>Mamelon laiton mâle réduit 20/15</t>
  </si>
  <si>
    <t>Mamelon laiton mâle réduit 20/12</t>
  </si>
  <si>
    <t>Mamelon laiton mâle réduit 26/20</t>
  </si>
  <si>
    <t>Mamelon laiton M-F réduit femelle 15/12</t>
  </si>
  <si>
    <t>Mamelon laiton M-F réduit femelle 20/12</t>
  </si>
  <si>
    <t>Mamelon laiton M-F réduit femelle 20/15</t>
  </si>
  <si>
    <t>Mamelon laiton M-F réduit femelle 26/15</t>
  </si>
  <si>
    <t>Mamelon laiton M-F réduit femelle 26/20</t>
  </si>
  <si>
    <t>Mamelon laiton M-F réduit mâle 15/12</t>
  </si>
  <si>
    <t>Mamelon laiton M-F réduit mâle 20/12</t>
  </si>
  <si>
    <t>Mamelon laiton M-F réduit mâle 20/15</t>
  </si>
  <si>
    <t>Mamelon laiton M-F réduit mâle 26/15</t>
  </si>
  <si>
    <t>Mamelon laiton M-F réduit mâle 26/20</t>
  </si>
  <si>
    <t>Bouchon laiton femelle 3/8</t>
  </si>
  <si>
    <t>Bouchon laiton femelle 1/2</t>
  </si>
  <si>
    <t>Bouchon laiton femelle 3/4</t>
  </si>
  <si>
    <t>Bouchon laiton femelle 1"</t>
  </si>
  <si>
    <t>Bouchon laiton mâle 3/8</t>
  </si>
  <si>
    <t>Bouchon laiton mâle 1/2</t>
  </si>
  <si>
    <t>Bouchon laiton mâle 3/4</t>
  </si>
  <si>
    <t>Bouchon laiton mâle 1"</t>
  </si>
  <si>
    <t>Té laiton taraudé FEM 3/8</t>
  </si>
  <si>
    <t>Té laiton taraudé FEM 1/2</t>
  </si>
  <si>
    <t>Té laiton taraudé FEM 3/4</t>
  </si>
  <si>
    <t>Té laiton taraudé FEM 1"</t>
  </si>
  <si>
    <t>Coude laiton taraudé F-F 3/8</t>
  </si>
  <si>
    <t>Coude laiton taraudé F-F 1/2</t>
  </si>
  <si>
    <t>Coude laiton taraudé F-F 3/4</t>
  </si>
  <si>
    <t>Coude laiton taraudé F-F 1"</t>
  </si>
  <si>
    <t>Coude cuivre diametre 12</t>
  </si>
  <si>
    <t>Coude cuivre diametre 14</t>
  </si>
  <si>
    <t>Coude cuivre diametre 16</t>
  </si>
  <si>
    <t>Coude cuivre diametre 18</t>
  </si>
  <si>
    <t>Coude cuivre diametre 22</t>
  </si>
  <si>
    <t>Coude cuivre diametre 28</t>
  </si>
  <si>
    <t>Té égal cuivre diamètre 12</t>
  </si>
  <si>
    <t>Té égal cuivre diamètre 14</t>
  </si>
  <si>
    <t>Té égal cuivre diamètre 16</t>
  </si>
  <si>
    <t>Té égal cuivre diamètre 18</t>
  </si>
  <si>
    <t>Té égal cuivre diamètre 22</t>
  </si>
  <si>
    <t>Té égal cuivre diamètre 28</t>
  </si>
  <si>
    <t>Raccord cuivre ecrou tournant de 3/8</t>
  </si>
  <si>
    <t>Raccord cuivre ecrou tournant de 1/2</t>
  </si>
  <si>
    <t>Raccord cuivre ecrou tournant de 3/4</t>
  </si>
  <si>
    <t>Raccord cuivre à sertir diamètre 14</t>
  </si>
  <si>
    <t>Raccord cuivre à sertir diamètre 16</t>
  </si>
  <si>
    <t>Raccord cuivre à sertir diamètre 18</t>
  </si>
  <si>
    <t>Raccord cuivre à sertir diamètre 22</t>
  </si>
  <si>
    <t>Raccord cuivre à sertir diamètre 28</t>
  </si>
  <si>
    <t>Raccord fluxo (multicouche) à sertir diamètre 16 15/21</t>
  </si>
  <si>
    <t xml:space="preserve">Raccord fluxo (multicouche) à sertir diamètre 16 20/27 </t>
  </si>
  <si>
    <t>Radiateur panneau en acier blanc 10 bar max - 750x1400mm</t>
  </si>
  <si>
    <t>FINIMETAL REGGANE 3010</t>
  </si>
  <si>
    <t>Radiateur panneau en acier blanc 10 bar max - 400x920mm</t>
  </si>
  <si>
    <t>Aérotherme avec groupe mono-ventilateur</t>
  </si>
  <si>
    <t>CIAT H400-4300</t>
  </si>
  <si>
    <t>Robinet thermostatisable manuel équerre 1/2</t>
  </si>
  <si>
    <t>COMAP 408204</t>
  </si>
  <si>
    <t>Robinet thermostatisable manuel droit 1/2</t>
  </si>
  <si>
    <t>COMAP 409204</t>
  </si>
  <si>
    <t xml:space="preserve">Tête thermostatique </t>
  </si>
  <si>
    <t>COMAP R100000</t>
  </si>
  <si>
    <t>Tête thermostatique avec sonde déportée</t>
  </si>
  <si>
    <t>COMAP R100005</t>
  </si>
  <si>
    <t>Thermostat électronique filaire 230V</t>
  </si>
  <si>
    <t>COMAP C411016001</t>
  </si>
  <si>
    <t>Thermostat électronique 24V</t>
  </si>
  <si>
    <t>COMAP C411017001</t>
  </si>
  <si>
    <t>Corps thermostatique équerre femelle 1/2</t>
  </si>
  <si>
    <t>COMAP R808604</t>
  </si>
  <si>
    <t>Corps thermostatique équerre inversée femelle 1/2</t>
  </si>
  <si>
    <t>COMAP R807604</t>
  </si>
  <si>
    <t>Corps thermostatique droit femelle 1/2</t>
  </si>
  <si>
    <t>COMAP R809604</t>
  </si>
  <si>
    <t>Raccord de réglage équerre femelle 1/2</t>
  </si>
  <si>
    <t>COMAP  428304</t>
  </si>
  <si>
    <t>Raccord de réglage droit femelle 1/2</t>
  </si>
  <si>
    <t>COMAP 429304</t>
  </si>
  <si>
    <t>Clé de manœuvre pour purgeur d'air - 4mm</t>
  </si>
  <si>
    <t>Clé de manœuvre pour purgeur d'air - 5mm</t>
  </si>
  <si>
    <t>Chauffe-eau électrique vertical mural 50L</t>
  </si>
  <si>
    <t xml:space="preserve">THERMOR DURALIS 241057 </t>
  </si>
  <si>
    <t>Chauffe-eau électrique vertical mural 100L</t>
  </si>
  <si>
    <t>THERMOR DURALIS 261067</t>
  </si>
  <si>
    <t>Chauffe-eau électrique vertical mural 150L</t>
  </si>
  <si>
    <t xml:space="preserve">THERMOR DURALIS 271083 </t>
  </si>
  <si>
    <t>Chauffe-eau instantané à commande électronique 2,5L/min</t>
  </si>
  <si>
    <t>CLAGE CEX 9</t>
  </si>
  <si>
    <t>Adaptateur régulateur de jet - Embout M22/24</t>
  </si>
  <si>
    <t>CLAGE CSP6 0010-00461</t>
  </si>
  <si>
    <t>Adaptateur régulateur de jet - Embout chrome M24a</t>
  </si>
  <si>
    <t>CLAGE CSP6a 0010-0047</t>
  </si>
  <si>
    <t>Adaptateur régulateur de jet - Embout chrome M22i</t>
  </si>
  <si>
    <t>CLAGE CSP6i 0010-0046</t>
  </si>
  <si>
    <t>Groupe de sécurité droit en laiton 3/4' (conforme EN1487)</t>
  </si>
  <si>
    <t>COMAP 889006-01</t>
  </si>
  <si>
    <t>Siphon groupe sécurité déflecteur haut</t>
  </si>
  <si>
    <t>COMAP 887718</t>
  </si>
  <si>
    <t>Régulateur réglable MMM 3/4' - De 40 à 60°C min</t>
  </si>
  <si>
    <t>COMAP 605006</t>
  </si>
  <si>
    <t>Réducteur de pression réglable 1/5,5B MF 3/4</t>
  </si>
  <si>
    <t>COMAP 543706I</t>
  </si>
  <si>
    <t>Réducteur de pression réglable 1/5,5B FF 3/4</t>
  </si>
  <si>
    <t>COMAP 543506I</t>
  </si>
  <si>
    <t>Combiné de filtration complet bol transparent F3/4' avec équerre et clés</t>
  </si>
  <si>
    <t>COMAP Q311001090</t>
  </si>
  <si>
    <t>Combiné de filtration avec bypass bol transparent F3/4' avec équerre et clés</t>
  </si>
  <si>
    <t>COMAP Q112001001</t>
  </si>
  <si>
    <t>Cartouche anti-sédiments usage unique 15µ</t>
  </si>
  <si>
    <t>COMAP 517709</t>
  </si>
  <si>
    <t>Cartouche anti-tartre rechargeable (cristaux polyphosphates)</t>
  </si>
  <si>
    <t>COMAP 527509</t>
  </si>
  <si>
    <t>Sachet de recharges de cristaux polyphosphates - 1KG</t>
  </si>
  <si>
    <t>COMAP 529505</t>
  </si>
  <si>
    <t>Adoucisseur volumétrique électronique 18L</t>
  </si>
  <si>
    <t>COMAP Q341002001</t>
  </si>
  <si>
    <t>Test pour mesure de dureté TH (DEGF)</t>
  </si>
  <si>
    <t>COMAP 540072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</si>
  <si>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PRODUCTION EAU CHAUDE SANITAIRE</t>
    </r>
  </si>
  <si>
    <t>09-001</t>
  </si>
  <si>
    <t>09-002</t>
  </si>
  <si>
    <t>09-003</t>
  </si>
  <si>
    <t>09-004</t>
  </si>
  <si>
    <t>09-005</t>
  </si>
  <si>
    <t>09-006</t>
  </si>
  <si>
    <t>09-007</t>
  </si>
  <si>
    <t>09-008</t>
  </si>
  <si>
    <t>09-009</t>
  </si>
  <si>
    <t>09-010</t>
  </si>
  <si>
    <t>09-011</t>
  </si>
  <si>
    <t>09-012</t>
  </si>
  <si>
    <t>09-013</t>
  </si>
  <si>
    <t>09-014</t>
  </si>
  <si>
    <t>09-015</t>
  </si>
  <si>
    <t>09-016</t>
  </si>
  <si>
    <t>09-017</t>
  </si>
  <si>
    <t>09-018</t>
  </si>
  <si>
    <t>09-019</t>
  </si>
  <si>
    <t>09-020</t>
  </si>
  <si>
    <t>09-021</t>
  </si>
  <si>
    <t>09-022</t>
  </si>
  <si>
    <t>09-023</t>
  </si>
  <si>
    <t>09-024</t>
  </si>
  <si>
    <t>09-025</t>
  </si>
  <si>
    <t>09-026</t>
  </si>
  <si>
    <t>09-027</t>
  </si>
  <si>
    <t>09-028</t>
  </si>
  <si>
    <t>09-029</t>
  </si>
  <si>
    <t>09-030</t>
  </si>
  <si>
    <t>09-031</t>
  </si>
  <si>
    <t>09-032</t>
  </si>
  <si>
    <t>09-033</t>
  </si>
  <si>
    <t>09-034</t>
  </si>
  <si>
    <t>09-035</t>
  </si>
  <si>
    <t>09-036</t>
  </si>
  <si>
    <t>09-037</t>
  </si>
  <si>
    <t>09-038</t>
  </si>
  <si>
    <t>09-039</t>
  </si>
  <si>
    <t>09-040</t>
  </si>
  <si>
    <t>09-041</t>
  </si>
  <si>
    <t>09-042</t>
  </si>
  <si>
    <t>09-043</t>
  </si>
  <si>
    <t>09-044</t>
  </si>
  <si>
    <t>09-045</t>
  </si>
  <si>
    <t>09-046</t>
  </si>
  <si>
    <t>09-047</t>
  </si>
  <si>
    <t>09-048</t>
  </si>
  <si>
    <t>09-049</t>
  </si>
  <si>
    <t>09-050</t>
  </si>
  <si>
    <t>09-051</t>
  </si>
  <si>
    <t>09-052</t>
  </si>
  <si>
    <t>09-053</t>
  </si>
  <si>
    <t>09-054</t>
  </si>
  <si>
    <t>09-055</t>
  </si>
  <si>
    <t>09-056</t>
  </si>
  <si>
    <t>09-057</t>
  </si>
  <si>
    <t>09-058</t>
  </si>
  <si>
    <t>09-059</t>
  </si>
  <si>
    <t>09-060</t>
  </si>
  <si>
    <t>09-061</t>
  </si>
  <si>
    <t>09-062</t>
  </si>
  <si>
    <t>09-063</t>
  </si>
  <si>
    <t>09-064</t>
  </si>
  <si>
    <t>09-065</t>
  </si>
  <si>
    <t>09-066</t>
  </si>
  <si>
    <t>09-067</t>
  </si>
  <si>
    <t>09-068</t>
  </si>
  <si>
    <t>09-069</t>
  </si>
  <si>
    <t>09-070</t>
  </si>
  <si>
    <t>09-071</t>
  </si>
  <si>
    <t>09-072</t>
  </si>
  <si>
    <t>09-073</t>
  </si>
  <si>
    <t>09-074</t>
  </si>
  <si>
    <t>09-075</t>
  </si>
  <si>
    <t>09-076</t>
  </si>
  <si>
    <t>09-077</t>
  </si>
  <si>
    <t>09-078</t>
  </si>
  <si>
    <t>09-079</t>
  </si>
  <si>
    <t>09-080</t>
  </si>
  <si>
    <t>09-081</t>
  </si>
  <si>
    <t>09-082</t>
  </si>
  <si>
    <t>09-083</t>
  </si>
  <si>
    <t>09-084</t>
  </si>
  <si>
    <t>09-085</t>
  </si>
  <si>
    <t>09-086</t>
  </si>
  <si>
    <t>09-087</t>
  </si>
  <si>
    <t>09-088</t>
  </si>
  <si>
    <t>09-089</t>
  </si>
  <si>
    <t>09-090</t>
  </si>
  <si>
    <t>09-091</t>
  </si>
  <si>
    <t>09-092</t>
  </si>
  <si>
    <t>09-093</t>
  </si>
  <si>
    <t>09-094</t>
  </si>
  <si>
    <t>09-095</t>
  </si>
  <si>
    <t>09-096</t>
  </si>
  <si>
    <t>09-097</t>
  </si>
  <si>
    <t>09-098</t>
  </si>
  <si>
    <t>09-099</t>
  </si>
  <si>
    <t>09-100</t>
  </si>
  <si>
    <t>09-101</t>
  </si>
  <si>
    <t>09-102</t>
  </si>
  <si>
    <t>09-103</t>
  </si>
  <si>
    <t>09-104</t>
  </si>
  <si>
    <t>09-105</t>
  </si>
  <si>
    <t>09-106</t>
  </si>
  <si>
    <t>09-107</t>
  </si>
  <si>
    <t>09-108</t>
  </si>
  <si>
    <t>09-109</t>
  </si>
  <si>
    <t>09-110</t>
  </si>
  <si>
    <t>09-111</t>
  </si>
  <si>
    <t>09-112</t>
  </si>
  <si>
    <t>09-113</t>
  </si>
  <si>
    <t>09-114</t>
  </si>
  <si>
    <t>09-115</t>
  </si>
  <si>
    <t>09-116</t>
  </si>
  <si>
    <t>09-117</t>
  </si>
  <si>
    <t>09-118</t>
  </si>
  <si>
    <t>09-119</t>
  </si>
  <si>
    <t>09-120</t>
  </si>
  <si>
    <t>09-121</t>
  </si>
  <si>
    <t>09-122</t>
  </si>
  <si>
    <t>09-123</t>
  </si>
  <si>
    <t>09-124</t>
  </si>
  <si>
    <t>09-125</t>
  </si>
  <si>
    <t>09-126</t>
  </si>
  <si>
    <t>09-127</t>
  </si>
  <si>
    <t>09-128</t>
  </si>
  <si>
    <t>09-129</t>
  </si>
  <si>
    <t>09-130</t>
  </si>
  <si>
    <t>09-131</t>
  </si>
  <si>
    <t>09-132</t>
  </si>
  <si>
    <t>09-133</t>
  </si>
  <si>
    <t>09-134</t>
  </si>
  <si>
    <t>09-135</t>
  </si>
  <si>
    <t>09-136</t>
  </si>
  <si>
    <t>09-137</t>
  </si>
  <si>
    <t>09-138</t>
  </si>
  <si>
    <t>09-139</t>
  </si>
  <si>
    <t>09-140</t>
  </si>
  <si>
    <t>09-141</t>
  </si>
  <si>
    <t>09-142</t>
  </si>
  <si>
    <t>09-143</t>
  </si>
  <si>
    <t>09-144</t>
  </si>
  <si>
    <t>09-145</t>
  </si>
  <si>
    <t>09-146</t>
  </si>
  <si>
    <t>09-147</t>
  </si>
  <si>
    <t>09-148</t>
  </si>
  <si>
    <t>09-149</t>
  </si>
  <si>
    <t>09-150</t>
  </si>
  <si>
    <t>09-151</t>
  </si>
  <si>
    <t>09-152</t>
  </si>
  <si>
    <t>09-153</t>
  </si>
  <si>
    <t>09-154</t>
  </si>
  <si>
    <t>09-155</t>
  </si>
  <si>
    <t>09-156</t>
  </si>
  <si>
    <t>09-157</t>
  </si>
  <si>
    <t>09-158</t>
  </si>
  <si>
    <t>09-159</t>
  </si>
  <si>
    <t>09-160</t>
  </si>
  <si>
    <t>09-161</t>
  </si>
  <si>
    <t>09-162</t>
  </si>
  <si>
    <t>09-163</t>
  </si>
  <si>
    <t>09-164</t>
  </si>
  <si>
    <t>09-165</t>
  </si>
  <si>
    <t>LOT N° 6 - Plomberie, chauffage, ventilation et climatisation</t>
  </si>
  <si>
    <t>ACCORD-CADRE N° 25B03</t>
  </si>
  <si>
    <t>Annexe n° 1/6 à l'acte d'engagement - Bordereau des prix unitaires (BPU)</t>
  </si>
  <si>
    <r>
      <t xml:space="preserve">Le soumisionnaire est libre de proposer des conditionnements différents de ceux préférés par l'Université. Toutefois, la tolérance est de 3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trois fois inférieur ou plus de trois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3L, le soumissionnaire peut proposer des conditionnements allant de 1L à 9L.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</si>
  <si>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candidats sur les spécifications techniques minimales attendues mais ne constituent pas des limitations. 
Les candidats peuvent donc proposer des produits équivalents.</t>
  </si>
  <si>
    <t>Plage de conditionnements autorisés, exprimés en unité de mesure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</si>
</sst>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horizontal="center" vertical="center"/>
    </xf>
    <xf numFmtId="164" fontId="13" fillId="6" borderId="7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164" fontId="7" fillId="6" borderId="8" xfId="0" applyNumberFormat="1" applyFont="1" applyFill="1" applyBorder="1" applyAlignment="1">
      <alignment horizontal="center" vertical="center"/>
    </xf>
    <xf numFmtId="164" fontId="7" fillId="6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39"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7" tint="0.59996337778862885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7" tint="0.59996337778862885"/>
      </font>
    </dxf>
    <dxf>
      <font>
        <color theme="0"/>
      </font>
    </dxf>
    <dxf>
      <font>
        <b/>
        <i val="0"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238"/>
      <tableStyleElement type="headerRow" dxfId="237"/>
      <tableStyleElement type="totalRow" dxfId="236"/>
      <tableStyleElement type="firstColumn" dxfId="235"/>
      <tableStyleElement type="lastColumn" dxfId="234"/>
      <tableStyleElement type="firstRowStripe" dxfId="233"/>
      <tableStyleElement type="firstColumnStripe" dxfId="232"/>
    </tableStyle>
    <tableStyle name="TableStyleMedium11 3" pivot="0" count="7" xr9:uid="{00000000-0011-0000-FFFF-FFFF01000000}">
      <tableStyleElement type="wholeTable" dxfId="231"/>
      <tableStyleElement type="headerRow" dxfId="230"/>
      <tableStyleElement type="totalRow" dxfId="229"/>
      <tableStyleElement type="firstColumn" dxfId="228"/>
      <tableStyleElement type="lastColumn" dxfId="227"/>
      <tableStyleElement type="firstRowStripe" dxfId="226"/>
      <tableStyleElement type="firstColumnStripe" dxfId="225"/>
    </tableStyle>
  </tableStyles>
  <colors>
    <mruColors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24" totalsRowShown="0" headerRowDxfId="224" dataDxfId="222" headerRowBorderDxfId="223" tableBorderDxfId="221">
  <autoFilter ref="D16:Q24" xr:uid="{00000000-0009-0000-0100-000001000000}"/>
  <tableColumns count="14">
    <tableColumn id="1" xr3:uid="{00000000-0010-0000-0000-000001000000}" name="Référence UL" dataDxfId="220"/>
    <tableColumn id="16" xr3:uid="{8DAC961F-B89A-4064-9D28-DC854A26D47B}" name="Désignation" dataDxfId="219"/>
    <tableColumn id="2" xr3:uid="{00000000-0010-0000-0000-000002000000}" name="De type ou équivalent" dataDxfId="218"/>
    <tableColumn id="4" xr3:uid="{00000000-0010-0000-0000-000004000000}" name="Unité de mesure" dataDxfId="217"/>
    <tableColumn id="5" xr3:uid="{00000000-0010-0000-0000-000005000000}" name="Conditionnement préféré par l'université, exprimé en unité de mesure" dataDxfId="216"/>
    <tableColumn id="6" xr3:uid="{00000000-0010-0000-0000-000006000000}" name="Quantité annuelle indicative (non contractuelle), exprimée en unité de conditionnement " dataDxfId="215"/>
    <tableColumn id="7" xr3:uid="{00000000-0010-0000-0000-000007000000}" name="Quantité annuelle indicative (non contractuelle), exprimée en unité de mesure" dataDxfId="214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213"/>
    <tableColumn id="3" xr3:uid="{725E0F53-6AF7-4F1F-BF54-827EAF5F3F42}" name="Plage de conditionnements autorisés, exprimés en unité de mesure" dataDxfId="85"/>
    <tableColumn id="9" xr3:uid="{00000000-0010-0000-0000-000009000000}" name="Conditionnement proposé par le candidat, exprimé en unité de mesure" dataDxfId="212"/>
    <tableColumn id="10" xr3:uid="{00000000-0010-0000-0000-00000A000000}" name="Prix HT _x000a_du conditionnement" dataDxfId="211"/>
    <tableColumn id="11" xr3:uid="{00000000-0010-0000-0000-00000B000000}" name="Prix TTC _x000a_du conditionnement" dataDxfId="210"/>
    <tableColumn id="12" xr3:uid="{00000000-0010-0000-0000-00000C000000}" name="Prix TTC _x000a_de l'unité de mesure" dataDxfId="209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208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86:Q165" totalsRowShown="0" headerRowDxfId="207" dataDxfId="205" headerRowBorderDxfId="206" tableBorderDxfId="204">
  <autoFilter ref="D86:Q165" xr:uid="{D79D3281-384C-4769-A2A2-3AF17615907D}"/>
  <tableColumns count="14">
    <tableColumn id="1" xr3:uid="{93B849CA-03FD-42BC-9A52-9C4DD6E7861D}" name="Référence UL" dataDxfId="203"/>
    <tableColumn id="16" xr3:uid="{5CBE18E3-747A-4C65-AA7B-CDF65895EFBE}" name="Désignation" dataDxfId="202"/>
    <tableColumn id="2" xr3:uid="{D1A355F8-4E3C-4223-B80A-B06200658199}" name="De type ou équivalent" dataDxfId="201"/>
    <tableColumn id="4" xr3:uid="{4F07386C-D944-4E2A-9C90-19690EB0FE46}" name="Unité de mesure" dataDxfId="200"/>
    <tableColumn id="5" xr3:uid="{73CF4054-4612-42C9-9510-66DE46C1AF5D}" name="Conditionnement préféré par l'université, exprimé en unité de mesure" dataDxfId="199"/>
    <tableColumn id="6" xr3:uid="{8F8F21E2-B119-46E0-9714-DFCB16D40D0B}" name="Quantité annuelle indicative (non contractuelle), exprimée en unité de conditionnement " dataDxfId="198"/>
    <tableColumn id="7" xr3:uid="{BF7533E8-81C7-4FDE-903F-703F4ED45C73}" name="Quantité annuelle indicative (non contractuelle), exprimée en unité de mesure" dataDxfId="197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196"/>
    <tableColumn id="3" xr3:uid="{69E4FE35-CD35-4934-8146-FC787E195B34}" name="Plage de conditionnements autorisés, exprimés en unité de mesure" dataDxfId="84">
      <calculatedColumnFormula>CONCATENATE("MIN : ",ROUND(Tableau14[[#This Row],[Conditionnement préféré par l''université, exprimé en unité de mesure]]/3,2)," - ","MAX : ",ROUND(Tableau14[[#This Row],[Conditionnement préféré par l''université, exprimé en unité de mesure]]*3,2))</calculatedColumnFormula>
    </tableColumn>
    <tableColumn id="9" xr3:uid="{93C55B56-7660-4F5A-97CB-D530875315D9}" name="Conditionnement proposé par le candidat, exprimé en unité de mesure" dataDxfId="195"/>
    <tableColumn id="10" xr3:uid="{5A504022-2595-433A-9F37-A819668A6E8A}" name="Prix HT _x000a_du conditionnement" dataDxfId="194"/>
    <tableColumn id="11" xr3:uid="{FE120B26-1EFF-4158-991C-3B91F5E7D465}" name="Prix TTC _x000a_du conditionnement" dataDxfId="193"/>
    <tableColumn id="12" xr3:uid="{3CFE62F9-F22F-48F6-A269-1079D11E68B7}" name="Prix TTC _x000a_de l'unité de mesure" dataDxfId="192">
      <calculatedColumnFormula>Tableau14[[#This Row],[Prix TTC 
du conditionnement]]/Tableau14[[#This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191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22A663-E5C8-4A99-A448-323DB1033748}" name="Tableau145" displayName="Tableau145" ref="D169:Q185" totalsRowShown="0" headerRowDxfId="190" dataDxfId="188" headerRowBorderDxfId="189" tableBorderDxfId="187">
  <autoFilter ref="D169:Q185" xr:uid="{E032D21B-58EF-43E0-AE9E-9357BB9790AC}"/>
  <tableColumns count="14">
    <tableColumn id="1" xr3:uid="{69B92C46-3A87-4525-B1BE-C6F1E9471557}" name="Référence UL" dataDxfId="186"/>
    <tableColumn id="16" xr3:uid="{95AA80BD-A7F8-4885-8D24-EBC34A7FD202}" name="Désignation" dataDxfId="185"/>
    <tableColumn id="2" xr3:uid="{6531FFD2-6B1C-495D-B8B1-20153FBC303F}" name="De type ou équivalent" dataDxfId="184"/>
    <tableColumn id="4" xr3:uid="{7BF86803-11CA-468C-904E-604FC1CD84BF}" name="Unité de mesure" dataDxfId="183"/>
    <tableColumn id="5" xr3:uid="{B69AC61A-BA1C-4DB4-9447-DEAEF7BBE550}" name="Conditionnement préféré par l'université, exprimé en unité de mesure" dataDxfId="182"/>
    <tableColumn id="6" xr3:uid="{CAF577E1-6E00-4B65-89B0-FBE42BC5FD96}" name="Quantité annuelle indicative (non contractuelle), exprimée en unité de conditionnement " dataDxfId="181"/>
    <tableColumn id="7" xr3:uid="{2899570A-CAE6-4E30-9E85-BAB914A5127F}" name="Quantité annuelle indicative (non contractuelle), exprimée en unité de mesure" dataDxfId="180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9172A4A2-F766-49AC-9B13-CCDC30A76511}" name="Référence candidat" dataDxfId="71"/>
    <tableColumn id="3" xr3:uid="{7C07B1E8-37F2-4089-9624-23BE889B7B9E}" name="Plage de conditionnements autorisés, exprimés en unité de mesure" dataDxfId="69"/>
    <tableColumn id="9" xr3:uid="{985EF1A9-B473-48A3-B3D2-A31DC3D32F88}" name="Conditionnement proposé par le candidat, exprimé en unité de mesure" dataDxfId="70"/>
    <tableColumn id="10" xr3:uid="{05A734FF-3694-45DC-B1EB-0FA24039117C}" name="Prix HT _x000a_du conditionnement" dataDxfId="179"/>
    <tableColumn id="11" xr3:uid="{A8ADD6F9-48E7-4A8D-8AD4-4012B5E6849B}" name="Prix TTC _x000a_du conditionnement" dataDxfId="178"/>
    <tableColumn id="12" xr3:uid="{DEA78E09-857D-4793-8F1B-62991FE0ABB6}" name="Prix TTC _x000a_de l'unité de mesure" dataDxfId="177">
      <calculatedColumnFormula>Tableau145[[#This Row],[Prix TTC 
du conditionnement]]/Tableau145[[#This Row],[Conditionnement proposé par le candidat, exprimé en unité de mesure]]</calculatedColumnFormula>
    </tableColumn>
    <tableColumn id="13" xr3:uid="{30345052-1AAA-4DC4-BB40-3CC781E50D5D}" name="Montant annuel estimatif (Prix TTC de l'unité de mesure x Quantité annuelle indicative exprimée en unité de mesure)" dataDxfId="176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F8FB921-92B9-4455-9454-E3C6B2A62640}" name="Tableau1453" displayName="Tableau1453" ref="D212:Q215" totalsRowShown="0" headerRowDxfId="175" dataDxfId="173" headerRowBorderDxfId="174" tableBorderDxfId="172">
  <autoFilter ref="D212:Q215" xr:uid="{E66D0370-F283-496C-9A6A-7F0C9A9454E0}"/>
  <tableColumns count="14">
    <tableColumn id="1" xr3:uid="{D2AFE38B-452D-451B-8A5F-9FB854F343A5}" name="Référence UL" dataDxfId="171"/>
    <tableColumn id="16" xr3:uid="{6901AE8B-7DE2-47CD-8D15-86617CBB050B}" name="Désignation" dataDxfId="170"/>
    <tableColumn id="2" xr3:uid="{77BC648A-5797-457E-9A0C-DDF04622F021}" name="De type ou équivalent" dataDxfId="169"/>
    <tableColumn id="4" xr3:uid="{4C64358D-B96B-4A8F-AE74-1CF77821AF51}" name="Unité de mesure" dataDxfId="168"/>
    <tableColumn id="5" xr3:uid="{3821AC62-90BD-4BEB-939E-2017890AC889}" name="Conditionnement préféré par l'université, exprimé en unité de mesure" dataDxfId="167"/>
    <tableColumn id="6" xr3:uid="{10109B5C-6D59-477B-87AB-21697200E498}" name="Quantité annuelle indicative (non contractuelle), exprimée en unité de conditionnement " dataDxfId="166"/>
    <tableColumn id="7" xr3:uid="{D6FF277D-3B0C-4267-86EA-81E1A0F2E64C}" name="Quantité annuelle indicative (non contractuelle), exprimée en unité de mesure" dataDxfId="165">
      <calculatedColumnFormula>Tableau1453[[#This Row],[Quantité annuelle indicative (non contractuelle), exprimée en unité de conditionnement ]]*Tableau1453[[#This Row],[Conditionnement préféré par l''université, exprimé en unité de mesure]]</calculatedColumnFormula>
    </tableColumn>
    <tableColumn id="8" xr3:uid="{DD5A9DCC-EB11-414E-8262-1E52FB14AC79}" name="Référence candidat" dataDxfId="68"/>
    <tableColumn id="3" xr3:uid="{474991E1-4B17-437C-84FB-BA5A25B2D3D7}" name="Plage de conditionnements autorisés, exprimés en unité de mesure" dataDxfId="66"/>
    <tableColumn id="9" xr3:uid="{31DAAB15-2767-467D-B6E8-96F60E9FF42C}" name="Conditionnement proposé par le candidat, exprimé en unité de mesure" dataDxfId="67"/>
    <tableColumn id="10" xr3:uid="{11D4458F-EFEF-458B-A8D2-47A07F3AA7D2}" name="Prix HT _x000a_du conditionnement" dataDxfId="164"/>
    <tableColumn id="11" xr3:uid="{2F95285A-4436-46A1-83D0-FF563315459C}" name="Prix TTC _x000a_du conditionnement" dataDxfId="163"/>
    <tableColumn id="12" xr3:uid="{D8A0210F-04F1-4667-9C71-746640FC9123}" name="Prix TTC _x000a_de l'unité de mesure" dataDxfId="162">
      <calculatedColumnFormula>Tableau1453[[#This Row],[Prix TTC 
du conditionnement]]/Tableau1453[[#This Row],[Conditionnement proposé par le candidat, exprimé en unité de mesure]]</calculatedColumnFormula>
    </tableColumn>
    <tableColumn id="13" xr3:uid="{4979A5DC-A044-4C0E-8854-4F55CFCA452E}" name="Montant annuel estimatif (Prix TTC de l'unité de mesure x Quantité annuelle indicative exprimée en unité de mesure)" dataDxfId="161">
      <calculatedColumnFormula>Tableau1453[[#This Row],[Prix TTC 
de l''unité de mesure]]*Tableau1453[[#This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A484531-74D1-4CD3-AAA4-4E75BB39AAE8}" name="Tableau146" displayName="Tableau146" ref="D70:Q82" totalsRowShown="0" headerRowDxfId="160" dataDxfId="158" headerRowBorderDxfId="159" tableBorderDxfId="157">
  <autoFilter ref="D70:Q82" xr:uid="{D477DC83-4649-4F9C-9455-A269FE2A611D}"/>
  <tableColumns count="14">
    <tableColumn id="1" xr3:uid="{CAA1B442-EA16-4B0D-9449-FF57C1DCC726}" name="Référence UL" dataDxfId="156"/>
    <tableColumn id="16" xr3:uid="{2E784CC8-9B01-4E3A-9FB1-5EBAE9E712FC}" name="Désignation" dataDxfId="155"/>
    <tableColumn id="2" xr3:uid="{B5EB2B1F-405F-482F-8643-7659BA5FDD95}" name="De type ou équivalent" dataDxfId="154"/>
    <tableColumn id="4" xr3:uid="{2190AFB0-2796-4DEC-8CAA-430B4E137B8C}" name="Unité de mesure" dataDxfId="153"/>
    <tableColumn id="5" xr3:uid="{DFE7E8DF-202A-4A7D-AD84-8C78DE1CA02A}" name="Conditionnement préféré par l'université, exprimé en unité de mesure" dataDxfId="152"/>
    <tableColumn id="6" xr3:uid="{A4B50037-5ED2-44FB-A493-1A232B86D4DE}" name="Quantité annuelle indicative (non contractuelle), exprimée en unité de conditionnement " dataDxfId="151"/>
    <tableColumn id="7" xr3:uid="{28321475-FEFE-409D-8A73-EF518A141BAF}" name="Quantité annuelle indicative (non contractuelle), exprimée en unité de mesure" dataDxfId="150">
      <calculatedColumnFormula>Tableau146[[#This Row],[Quantité annuelle indicative (non contractuelle), exprimée en unité de conditionnement ]]*Tableau146[[#This Row],[Conditionnement préféré par l''université, exprimé en unité de mesure]]</calculatedColumnFormula>
    </tableColumn>
    <tableColumn id="8" xr3:uid="{F2A5D523-18D6-4C85-BCEF-136722287213}" name="Référence candidat" dataDxfId="83"/>
    <tableColumn id="3" xr3:uid="{B3C982DE-FC52-4E1F-A4BB-3DC281CDDF00}" name="Plage de conditionnements autorisés, exprimés en unité de mesure" dataDxfId="81"/>
    <tableColumn id="9" xr3:uid="{CCCC498F-6B58-4A10-BF79-F1E6B017FB09}" name="Conditionnement proposé par le candidat, exprimé en unité de mesure" dataDxfId="82"/>
    <tableColumn id="10" xr3:uid="{E7E2F525-80AA-466E-B7C0-D8631CCB98DD}" name="Prix HT _x000a_du conditionnement" dataDxfId="149"/>
    <tableColumn id="11" xr3:uid="{7A8566E3-0E2C-46D0-A330-461B5C166529}" name="Prix TTC _x000a_du conditionnement" dataDxfId="148"/>
    <tableColumn id="12" xr3:uid="{7B4B8812-B5CE-47E5-B265-9AFFCCCE0044}" name="Prix TTC _x000a_de l'unité de mesure" dataDxfId="147">
      <calculatedColumnFormula>Tableau146[[#This Row],[Prix TTC 
du conditionnement]]/Tableau146[[#This Row],[Conditionnement proposé par le candidat, exprimé en unité de mesure]]</calculatedColumnFormula>
    </tableColumn>
    <tableColumn id="13" xr3:uid="{A21347FB-2C0B-434F-B670-4ACDB2B3CD50}" name="Montant annuel estimatif (Prix TTC de l'unité de mesure x Quantité annuelle indicative exprimée en unité de mesure)" dataDxfId="146">
      <calculatedColumnFormula>Tableau146[[#This Row],[Prix TTC 
de l''unité de mesure]]*Tableau146[[#This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0E5D832-DB5C-4E3D-B35D-900B8476CB04}" name="Tableau1468" displayName="Tableau1468" ref="D28:Q36" totalsRowShown="0" headerRowDxfId="145" dataDxfId="143" headerRowBorderDxfId="144" tableBorderDxfId="142">
  <autoFilter ref="D28:Q36" xr:uid="{6150DA83-E659-4E3D-871A-635943FC92F9}"/>
  <tableColumns count="14">
    <tableColumn id="1" xr3:uid="{4A21A84A-7B78-4710-9CC1-C499B4F821A1}" name="Référence UL" dataDxfId="141"/>
    <tableColumn id="16" xr3:uid="{F339F494-F6E3-450A-AC8B-FA8116E2D464}" name="Désignation" dataDxfId="140"/>
    <tableColumn id="2" xr3:uid="{FF2EBE78-2766-44F5-8FDB-CBD27F49931D}" name="De type ou équivalent" dataDxfId="139"/>
    <tableColumn id="4" xr3:uid="{EC3D81D1-4D61-4527-B18E-186F5BF60F98}" name="Unité de mesure" dataDxfId="138"/>
    <tableColumn id="5" xr3:uid="{D5706AC4-E0DD-4FBC-A2DA-4FE0A7C1AED4}" name="Conditionnement préféré par l'université, exprimé en unité de mesure" dataDxfId="137"/>
    <tableColumn id="6" xr3:uid="{F32A7DCB-C193-49D9-9DFE-AA2B3B588AF7}" name="Quantité annuelle indicative (non contractuelle), exprimée en unité de conditionnement " dataDxfId="136"/>
    <tableColumn id="7" xr3:uid="{0E7D3373-84AA-45B0-8E3C-A130DFCDCF52}" name="Quantité annuelle indicative (non contractuelle), exprimée en unité de mesure" dataDxfId="135">
      <calculatedColumnFormula>Tableau1468[[#This Row],[Quantité annuelle indicative (non contractuelle), exprimée en unité de conditionnement ]]*Tableau1468[[#This Row],[Conditionnement préféré par l''université, exprimé en unité de mesure]]</calculatedColumnFormula>
    </tableColumn>
    <tableColumn id="8" xr3:uid="{08D0C5C2-ABEB-4505-B261-063F03E06846}" name="Référence candidat" dataDxfId="80"/>
    <tableColumn id="3" xr3:uid="{F97A018F-C84A-43FF-9A64-D1DD9026031F}" name="Plage de conditionnements autorisés, exprimés en unité de mesure" dataDxfId="78"/>
    <tableColumn id="9" xr3:uid="{A923488C-6DCF-4318-845A-F4316F82DDA9}" name="Conditionnement proposé par le candidat, exprimé en unité de mesure" dataDxfId="79"/>
    <tableColumn id="10" xr3:uid="{4E9E810F-3522-43A7-BBD3-980A3B086604}" name="Prix HT _x000a_du conditionnement" dataDxfId="134"/>
    <tableColumn id="11" xr3:uid="{E39572D2-5141-4DA2-9B6F-B6E57B6D86CB}" name="Prix TTC _x000a_du conditionnement" dataDxfId="133"/>
    <tableColumn id="12" xr3:uid="{36E07DE0-4BE0-42E3-8C87-CC1962611CA5}" name="Prix TTC _x000a_de l'unité de mesure" dataDxfId="132">
      <calculatedColumnFormula>Tableau1468[[#This Row],[Prix TTC 
du conditionnement]]/Tableau1468[[#This Row],[Conditionnement proposé par le candidat, exprimé en unité de mesure]]</calculatedColumnFormula>
    </tableColumn>
    <tableColumn id="13" xr3:uid="{D81FEF75-6FE0-459D-A074-8A134E4736C2}" name="Montant annuel estimatif (Prix TTC de l'unité de mesure x Quantité annuelle indicative exprimée en unité de mesure)" dataDxfId="131">
      <calculatedColumnFormula>Tableau1468[[#This Row],[Prix TTC 
de l''unité de mesure]]*Tableau1468[[#This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1BF6E0D-3863-4858-BCD5-6EBFE890B055}" name="Tableau14689" displayName="Tableau14689" ref="D40:Q50" totalsRowShown="0" headerRowDxfId="130" dataDxfId="128" headerRowBorderDxfId="129" tableBorderDxfId="127">
  <autoFilter ref="D40:Q50" xr:uid="{4B54045B-81D8-4229-9D63-4B69E00AA5B8}"/>
  <tableColumns count="14">
    <tableColumn id="1" xr3:uid="{6008B232-068A-49EB-BB61-D9E744647A19}" name="Référence UL" dataDxfId="126"/>
    <tableColumn id="16" xr3:uid="{B0BAB9CA-C489-4E9E-B747-4BAB71AF3641}" name="Désignation" dataDxfId="125"/>
    <tableColumn id="2" xr3:uid="{82C4F58A-EA99-4180-9AC5-21AA82277DF0}" name="De type ou équivalent" dataDxfId="124"/>
    <tableColumn id="4" xr3:uid="{19A4ABF8-DADC-4E70-B566-3BE3B2A5DD08}" name="Unité de mesure" dataDxfId="123"/>
    <tableColumn id="5" xr3:uid="{75F0EF84-99F1-4A56-A48B-AF0235DE1D0F}" name="Conditionnement préféré par l'université, exprimé en unité de mesure" dataDxfId="122"/>
    <tableColumn id="6" xr3:uid="{49405930-87D7-4768-AAD9-F18C458E7A06}" name="Quantité annuelle indicative (non contractuelle), exprimée en unité de conditionnement " dataDxfId="121"/>
    <tableColumn id="7" xr3:uid="{4A8DB6FC-5637-428B-B973-049772644F83}" name="Quantité annuelle indicative (non contractuelle), exprimée en unité de mesure" dataDxfId="120">
      <calculatedColumnFormula>Tableau14689[[#This Row],[Quantité annuelle indicative (non contractuelle), exprimée en unité de conditionnement ]]*Tableau14689[[#This Row],[Conditionnement préféré par l''université, exprimé en unité de mesure]]</calculatedColumnFormula>
    </tableColumn>
    <tableColumn id="8" xr3:uid="{1B8A3996-17A5-4057-8916-78A36A0C9AED}" name="Référence candidat" dataDxfId="77"/>
    <tableColumn id="3" xr3:uid="{6E1C39C1-B69F-4019-937D-EEBAA9621C66}" name="Plage de conditionnements autorisés, exprimés en unité de mesure" dataDxfId="75"/>
    <tableColumn id="9" xr3:uid="{EFCFBAB5-2A24-472D-9357-0DE4E38DCE0B}" name="Conditionnement proposé par le candidat, exprimé en unité de mesure" dataDxfId="76"/>
    <tableColumn id="10" xr3:uid="{F3450FBE-3C05-4A71-9205-E021D31CDD70}" name="Prix HT _x000a_du conditionnement" dataDxfId="119"/>
    <tableColumn id="11" xr3:uid="{AB10F863-8D31-4C3F-B2A3-F9289409329C}" name="Prix TTC _x000a_du conditionnement" dataDxfId="118"/>
    <tableColumn id="12" xr3:uid="{222D0BDC-D2EF-4F42-9A23-538390132935}" name="Prix TTC _x000a_de l'unité de mesure" dataDxfId="117">
      <calculatedColumnFormula>Tableau14689[[#This Row],[Prix TTC 
du conditionnement]]/Tableau14689[[#This Row],[Conditionnement proposé par le candidat, exprimé en unité de mesure]]</calculatedColumnFormula>
    </tableColumn>
    <tableColumn id="13" xr3:uid="{E805247F-BE25-43C2-9615-E68F0276FC1F}" name="Montant annuel estimatif (Prix TTC de l'unité de mesure x Quantité annuelle indicative exprimée en unité de mesure)" dataDxfId="116">
      <calculatedColumnFormula>Tableau14689[[#This Row],[Prix TTC 
de l''unité de mesure]]*Tableau14689[[#This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0B326DB-41C0-45F5-9B7D-FE726459C234}" name="Tableau1468910" displayName="Tableau1468910" ref="D54:Q66" totalsRowShown="0" headerRowDxfId="115" dataDxfId="113" headerRowBorderDxfId="114" tableBorderDxfId="112">
  <autoFilter ref="D54:Q66" xr:uid="{59059996-81AC-48DB-8E94-FDF96688C155}"/>
  <tableColumns count="14">
    <tableColumn id="1" xr3:uid="{3338F7FC-FB38-42C6-A480-F064AEAC9AFD}" name="Référence UL" dataDxfId="111"/>
    <tableColumn id="16" xr3:uid="{BFC72F4A-7B53-4D0F-BCDD-7B71D9FCC509}" name="Désignation" dataDxfId="110"/>
    <tableColumn id="2" xr3:uid="{045CA125-C2C1-4AE8-94F0-90C2A34AFC31}" name="De type ou équivalent" dataDxfId="109"/>
    <tableColumn id="4" xr3:uid="{14219FF6-328D-465B-AE83-B151B56C4B24}" name="Unité de mesure" dataDxfId="108"/>
    <tableColumn id="5" xr3:uid="{F0987F49-01D0-4989-8453-0BCAB856B225}" name="Conditionnement préféré par l'université, exprimé en unité de mesure" dataDxfId="107"/>
    <tableColumn id="6" xr3:uid="{B447A691-DA52-41D5-A7CE-B263D43E3BB1}" name="Quantité annuelle indicative (non contractuelle), exprimée en unité de conditionnement " dataDxfId="106"/>
    <tableColumn id="7" xr3:uid="{0CF92320-F1BF-487F-B11D-366D21C22BE4}" name="Quantité annuelle indicative (non contractuelle), exprimée en unité de mesure" dataDxfId="105">
      <calculatedColumnFormula>Tableau1468910[[#This Row],[Quantité annuelle indicative (non contractuelle), exprimée en unité de conditionnement ]]*Tableau1468910[[#This Row],[Conditionnement préféré par l''université, exprimé en unité de mesure]]</calculatedColumnFormula>
    </tableColumn>
    <tableColumn id="8" xr3:uid="{3C13B965-AB74-481C-B714-E4EA64B71C87}" name="Référence candidat" dataDxfId="74"/>
    <tableColumn id="3" xr3:uid="{B6FA657F-E0E9-4073-A6E0-893AC87DBB79}" name="Plage de conditionnements autorisés, exprimés en unité de mesure" dataDxfId="72"/>
    <tableColumn id="9" xr3:uid="{323083D8-CCE5-4269-B947-53FF6800EB7C}" name="Conditionnement proposé par le candidat, exprimé en unité de mesure" dataDxfId="73"/>
    <tableColumn id="10" xr3:uid="{1E09AA21-49EE-40CF-9B1C-678B16188575}" name="Prix HT _x000a_du conditionnement" dataDxfId="104"/>
    <tableColumn id="11" xr3:uid="{1D7F655D-4B40-45CE-9F51-DAD0DC1CA175}" name="Prix TTC _x000a_du conditionnement" dataDxfId="103"/>
    <tableColumn id="12" xr3:uid="{1249C5FC-1348-4447-B803-0A132D684796}" name="Prix TTC _x000a_de l'unité de mesure" dataDxfId="102">
      <calculatedColumnFormula>Tableau1468910[[#This Row],[Prix TTC 
du conditionnement]]/Tableau1468910[[#This Row],[Conditionnement proposé par le candidat, exprimé en unité de mesure]]</calculatedColumnFormula>
    </tableColumn>
    <tableColumn id="13" xr3:uid="{7203FC72-E99B-4C67-ADCB-E6E521D643D9}" name="Montant annuel estimatif (Prix TTC de l'unité de mesure x Quantité annuelle indicative exprimée en unité de mesure)" dataDxfId="101">
      <calculatedColumnFormula>Tableau1468910[[#This Row],[Prix TTC 
de l''unité de mesure]]*Tableau1468910[[#This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8D0610A-5057-45B2-856D-DF0C7CF8E562}" name="Tableau1457" displayName="Tableau1457" ref="D189:Q208" totalsRowShown="0" headerRowDxfId="100" dataDxfId="98" headerRowBorderDxfId="99" tableBorderDxfId="97">
  <autoFilter ref="D189:Q208" xr:uid="{695C3368-FFC0-40B1-9DEC-6668DB5A8643}"/>
  <tableColumns count="14">
    <tableColumn id="1" xr3:uid="{452088C3-CDF8-4AA4-8301-B446A71F6A74}" name="Référence UL" dataDxfId="96"/>
    <tableColumn id="16" xr3:uid="{99FE6D62-21B4-4135-BDB1-BE7F80BF16AF}" name="Désignation" dataDxfId="95"/>
    <tableColumn id="2" xr3:uid="{F5A470C8-1594-4C66-96BF-8824263808B3}" name="De type ou équivalent" dataDxfId="94"/>
    <tableColumn id="4" xr3:uid="{2EF1B75C-B89D-47BB-A7FC-A35DE171044D}" name="Unité de mesure" dataDxfId="93"/>
    <tableColumn id="5" xr3:uid="{3F66C6F8-EFFC-4E12-B043-58FD668A66E9}" name="Conditionnement préféré par l'université, exprimé en unité de mesure" dataDxfId="92"/>
    <tableColumn id="6" xr3:uid="{5ECF69AB-36D3-4314-928C-3E1718827FBD}" name="Quantité annuelle indicative (non contractuelle), exprimée en unité de conditionnement " dataDxfId="91"/>
    <tableColumn id="7" xr3:uid="{DBDBDD3B-E338-4CF3-841A-7E837746ACE1}" name="Quantité annuelle indicative (non contractuelle), exprimée en unité de mesure" dataDxfId="90">
      <calculatedColumnFormula>Tableau1457[[#This Row],[Quantité annuelle indicative (non contractuelle), exprimée en unité de conditionnement ]]*Tableau1457[[#This Row],[Conditionnement préféré par l''université, exprimé en unité de mesure]]</calculatedColumnFormula>
    </tableColumn>
    <tableColumn id="8" xr3:uid="{165C66BD-165B-4C40-9DE1-3AB6E7958F24}" name="Référence candidat" dataDxfId="65"/>
    <tableColumn id="3" xr3:uid="{10D19267-944B-4F68-932B-3EECEF4D1F98}" name="Plage de conditionnements autorisés, exprimés en unité de mesure" dataDxfId="63"/>
    <tableColumn id="9" xr3:uid="{19C5EC12-94B4-44E8-B895-99FC6F4B646A}" name="Conditionnement proposé par le candidat, exprimé en unité de mesure" dataDxfId="64"/>
    <tableColumn id="10" xr3:uid="{B17DB104-03C6-4E9D-8EDA-F1DB2B78A60D}" name="Prix HT _x000a_du conditionnement" dataDxfId="89"/>
    <tableColumn id="11" xr3:uid="{0FF41A57-C497-440C-AC36-8ED8689F89F7}" name="Prix TTC _x000a_du conditionnement" dataDxfId="88"/>
    <tableColumn id="12" xr3:uid="{F8AA7395-9A7A-49C1-A29F-A008A8E63413}" name="Prix TTC _x000a_de l'unité de mesure" dataDxfId="87">
      <calculatedColumnFormula>Tableau1457[[#This Row],[Prix TTC 
du conditionnement]]/Tableau1457[[#This Row],[Conditionnement proposé par le candidat, exprimé en unité de mesure]]</calculatedColumnFormula>
    </tableColumn>
    <tableColumn id="13" xr3:uid="{EFD48274-2D01-4782-B687-4B0A5D189075}" name="Montant annuel estimatif (Prix TTC de l'unité de mesure x Quantité annuelle indicative exprimée en unité de mesure)" dataDxfId="86">
      <calculatedColumnFormula>Tableau1457[[#This Row],[Prix TTC 
de l''unité de mesure]]*Tableau1457[[#This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7"/>
  <sheetViews>
    <sheetView showGridLines="0" tabSelected="1" zoomScale="70" zoomScaleNormal="70" workbookViewId="0">
      <selection activeCell="D3" sqref="D3:Q3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62.28515625" style="53" customWidth="1"/>
    <col min="6" max="6" width="27" style="2" customWidth="1"/>
    <col min="7" max="7" width="10.7109375" style="2" customWidth="1"/>
    <col min="8" max="16" width="20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8" ht="24" customHeight="1" x14ac:dyDescent="0.25">
      <c r="A1" s="22"/>
      <c r="B1" s="22"/>
      <c r="C1" s="22"/>
      <c r="D1" s="22"/>
      <c r="E1" s="45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64" t="s">
        <v>441</v>
      </c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3"/>
    </row>
    <row r="3" spans="1:18" ht="77.25" customHeight="1" x14ac:dyDescent="0.25">
      <c r="A3" s="22"/>
      <c r="B3" s="22"/>
      <c r="C3" s="22"/>
      <c r="D3" s="60" t="s">
        <v>22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94"/>
    </row>
    <row r="4" spans="1:18" ht="35.1" customHeight="1" x14ac:dyDescent="0.25">
      <c r="A4" s="22"/>
      <c r="B4" s="22"/>
      <c r="C4" s="22"/>
      <c r="D4" s="65" t="s">
        <v>442</v>
      </c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7"/>
    </row>
    <row r="5" spans="1:18" ht="35.1" customHeight="1" x14ac:dyDescent="0.25">
      <c r="A5" s="22"/>
      <c r="B5" s="22"/>
      <c r="C5" s="22"/>
      <c r="D5" s="68" t="s">
        <v>440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70"/>
    </row>
    <row r="6" spans="1:18" ht="24" customHeight="1" x14ac:dyDescent="0.25">
      <c r="A6" s="22"/>
      <c r="B6" s="22"/>
      <c r="C6" s="22"/>
      <c r="D6" s="22"/>
      <c r="E6" s="45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49.5" customHeight="1" x14ac:dyDescent="0.25">
      <c r="A7" s="22"/>
      <c r="B7" s="22"/>
      <c r="C7" s="22"/>
      <c r="D7" s="75" t="s">
        <v>26</v>
      </c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6"/>
    </row>
    <row r="8" spans="1:18" ht="90" customHeight="1" x14ac:dyDescent="0.25">
      <c r="A8" s="22"/>
      <c r="B8" s="22"/>
      <c r="C8" s="22"/>
      <c r="D8" s="75" t="s">
        <v>443</v>
      </c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6"/>
    </row>
    <row r="9" spans="1:18" ht="24" customHeight="1" thickBot="1" x14ac:dyDescent="0.3">
      <c r="A9" s="22"/>
      <c r="B9" s="22"/>
      <c r="C9" s="22"/>
      <c r="D9" s="54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6"/>
      <c r="Q9" s="24"/>
    </row>
    <row r="10" spans="1:18" ht="90" customHeight="1" thickBot="1" x14ac:dyDescent="0.3">
      <c r="A10" s="22"/>
      <c r="B10" s="22"/>
      <c r="C10" s="32"/>
      <c r="D10" s="81" t="s">
        <v>444</v>
      </c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3"/>
    </row>
    <row r="11" spans="1:18" ht="24" customHeight="1" thickBot="1" x14ac:dyDescent="0.3">
      <c r="A11" s="22"/>
      <c r="B11" s="22"/>
      <c r="C11" s="22"/>
      <c r="D11" s="34"/>
      <c r="E11" s="57"/>
      <c r="F11" s="34"/>
      <c r="G11" s="34"/>
      <c r="H11" s="34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32"/>
      <c r="D12" s="79" t="s">
        <v>20</v>
      </c>
      <c r="E12" s="80"/>
      <c r="F12" s="76"/>
      <c r="G12" s="77"/>
      <c r="H12" s="78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47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71" t="s">
        <v>13</v>
      </c>
      <c r="E14" s="72"/>
      <c r="F14" s="72"/>
      <c r="G14" s="72"/>
      <c r="H14" s="72"/>
      <c r="I14" s="72"/>
      <c r="J14" s="72"/>
      <c r="K14" s="92" t="s">
        <v>11</v>
      </c>
      <c r="L14" s="73"/>
      <c r="M14" s="73"/>
      <c r="N14" s="73"/>
      <c r="O14" s="73"/>
      <c r="P14" s="93" t="s">
        <v>12</v>
      </c>
      <c r="Q14" s="74"/>
    </row>
    <row r="15" spans="1:18" ht="15" customHeight="1" thickBot="1" x14ac:dyDescent="0.3">
      <c r="A15" s="22"/>
      <c r="B15" s="22"/>
      <c r="C15" s="22"/>
      <c r="D15" s="22"/>
      <c r="E15" s="45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84.75" customHeight="1" thickBot="1" x14ac:dyDescent="0.3">
      <c r="A16" s="22"/>
      <c r="B16" s="22"/>
      <c r="C16" s="22"/>
      <c r="D16" s="33" t="s">
        <v>23</v>
      </c>
      <c r="E16" s="48" t="s">
        <v>28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445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58" t="s">
        <v>14</v>
      </c>
      <c r="C17" s="22"/>
      <c r="D17" s="8"/>
      <c r="E17" s="49" t="s">
        <v>15</v>
      </c>
      <c r="F17" s="8" t="s">
        <v>17</v>
      </c>
      <c r="G17" s="8" t="s">
        <v>24</v>
      </c>
      <c r="H17" s="9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27</v>
      </c>
      <c r="L17" s="90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59"/>
      <c r="C18" s="22"/>
      <c r="D18" s="13"/>
      <c r="E18" s="50" t="s">
        <v>16</v>
      </c>
      <c r="F18" s="13" t="s">
        <v>18</v>
      </c>
      <c r="G18" s="13" t="s">
        <v>25</v>
      </c>
      <c r="H18" s="14">
        <v>5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50</v>
      </c>
      <c r="K18" s="15" t="s">
        <v>19</v>
      </c>
      <c r="L18" s="91"/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8" t="s">
        <v>275</v>
      </c>
      <c r="E19" s="36" t="s">
        <v>62</v>
      </c>
      <c r="F19" s="28" t="s">
        <v>63</v>
      </c>
      <c r="G19" s="38" t="s">
        <v>24</v>
      </c>
      <c r="H19" s="44">
        <v>1</v>
      </c>
      <c r="I19" s="29">
        <v>5</v>
      </c>
      <c r="J19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19" s="19"/>
      <c r="L19" s="90"/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38" t="s">
        <v>276</v>
      </c>
      <c r="E20" s="36" t="s">
        <v>64</v>
      </c>
      <c r="F20" s="38" t="s">
        <v>65</v>
      </c>
      <c r="G20" s="38" t="s">
        <v>24</v>
      </c>
      <c r="H20" s="44">
        <v>1</v>
      </c>
      <c r="I20" s="39">
        <v>5</v>
      </c>
      <c r="J20" s="39">
        <f>Tableau1[[#This Row],[Quantité annuelle indicative (non contractuelle), exprimée en unité de conditionnement ]]*Tableau1[[#This Row],[Conditionnement préféré par l''université, exprimé en unité de mesure]]</f>
        <v>5</v>
      </c>
      <c r="K20" s="40"/>
      <c r="L20" s="89"/>
      <c r="M20" s="41"/>
      <c r="N20" s="42"/>
      <c r="O20" s="42"/>
      <c r="P20" s="43" t="e">
        <f>Tableau1[[#This Row],[Prix TTC 
du conditionnement]]/Tableau1[[#This Row],[Conditionnement proposé par le candidat, exprimé en unité de mesure]]</f>
        <v>#DIV/0!</v>
      </c>
      <c r="Q20" s="42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38" t="s">
        <v>277</v>
      </c>
      <c r="E21" s="36" t="s">
        <v>66</v>
      </c>
      <c r="F21" s="38" t="s">
        <v>67</v>
      </c>
      <c r="G21" s="38" t="s">
        <v>24</v>
      </c>
      <c r="H21" s="44">
        <v>1</v>
      </c>
      <c r="I21" s="39">
        <v>5</v>
      </c>
      <c r="J21" s="39">
        <f>Tableau1[[#This Row],[Quantité annuelle indicative (non contractuelle), exprimée en unité de conditionnement ]]*Tableau1[[#This Row],[Conditionnement préféré par l''université, exprimé en unité de mesure]]</f>
        <v>5</v>
      </c>
      <c r="K21" s="40"/>
      <c r="L21" s="89"/>
      <c r="M21" s="41"/>
      <c r="N21" s="42"/>
      <c r="O21" s="42"/>
      <c r="P21" s="43" t="e">
        <f>Tableau1[[#This Row],[Prix TTC 
du conditionnement]]/Tableau1[[#This Row],[Conditionnement proposé par le candidat, exprimé en unité de mesure]]</f>
        <v>#DIV/0!</v>
      </c>
      <c r="Q21" s="42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28" t="s">
        <v>278</v>
      </c>
      <c r="E22" s="36" t="s">
        <v>68</v>
      </c>
      <c r="F22" s="28" t="s">
        <v>69</v>
      </c>
      <c r="G22" s="38" t="s">
        <v>24</v>
      </c>
      <c r="H22" s="44">
        <v>1</v>
      </c>
      <c r="I22" s="29">
        <v>5</v>
      </c>
      <c r="J22" s="29">
        <f>Tableau1[[#This Row],[Quantité annuelle indicative (non contractuelle), exprimée en unité de conditionnement ]]*Tableau1[[#This Row],[Conditionnement préféré par l''université, exprimé en unité de mesure]]</f>
        <v>5</v>
      </c>
      <c r="K22" s="19"/>
      <c r="L22" s="90"/>
      <c r="M22" s="18"/>
      <c r="N22" s="20"/>
      <c r="O22" s="20"/>
      <c r="P22" s="21" t="e">
        <f>Tableau1[[#This Row],[Prix TTC 
du conditionnement]]/Tableau1[[#This Row],[Conditionnement proposé par le candidat, exprimé en unité de mesure]]</f>
        <v>#DIV/0!</v>
      </c>
      <c r="Q22" s="20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30" t="s">
        <v>279</v>
      </c>
      <c r="E23" s="37" t="s">
        <v>70</v>
      </c>
      <c r="F23" s="30" t="s">
        <v>71</v>
      </c>
      <c r="G23" s="38" t="s">
        <v>24</v>
      </c>
      <c r="H23" s="44">
        <v>1</v>
      </c>
      <c r="I23" s="31">
        <v>5</v>
      </c>
      <c r="J23" s="31">
        <f>Tableau1[[#This Row],[Quantité annuelle indicative (non contractuelle), exprimée en unité de conditionnement ]]*Tableau1[[#This Row],[Conditionnement préféré par l''université, exprimé en unité de mesure]]</f>
        <v>5</v>
      </c>
      <c r="K23" s="19"/>
      <c r="L23" s="90"/>
      <c r="M23" s="26"/>
      <c r="N23" s="27"/>
      <c r="O23" s="27"/>
      <c r="P23" s="21" t="e">
        <f>Tableau1[[#This Row],[Prix TTC 
du conditionnement]]/Tableau1[[#This Row],[Conditionnement proposé par le candidat, exprimé en unité de mesure]]</f>
        <v>#DIV/0!</v>
      </c>
      <c r="Q23" s="27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30" t="s">
        <v>280</v>
      </c>
      <c r="E24" s="37" t="s">
        <v>72</v>
      </c>
      <c r="F24" s="30" t="s">
        <v>73</v>
      </c>
      <c r="G24" s="38" t="s">
        <v>24</v>
      </c>
      <c r="H24" s="44">
        <v>1</v>
      </c>
      <c r="I24" s="31">
        <v>5</v>
      </c>
      <c r="J24" s="31">
        <f>Tableau1[[#This Row],[Quantité annuelle indicative (non contractuelle), exprimée en unité de conditionnement ]]*Tableau1[[#This Row],[Conditionnement préféré par l''université, exprimé en unité de mesure]]</f>
        <v>5</v>
      </c>
      <c r="K24" s="19"/>
      <c r="L24" s="90"/>
      <c r="M24" s="26"/>
      <c r="N24" s="27"/>
      <c r="O24" s="27"/>
      <c r="P24" s="21" t="e">
        <f>Tableau1[[#This Row],[Prix TTC 
du conditionnement]]/Tableau1[[#This Row],[Conditionnement proposé par le candidat, exprimé en unité de mesure]]</f>
        <v>#DIV/0!</v>
      </c>
      <c r="Q24" s="27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thickBot="1" x14ac:dyDescent="0.3">
      <c r="A25" s="22"/>
      <c r="B25" s="22"/>
      <c r="C25" s="22"/>
      <c r="D25" s="24"/>
      <c r="E25" s="46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</row>
    <row r="26" spans="1:18" ht="39.950000000000003" customHeight="1" thickBot="1" x14ac:dyDescent="0.3">
      <c r="A26" s="22"/>
      <c r="B26" s="22"/>
      <c r="C26" s="32"/>
      <c r="D26" s="84" t="s">
        <v>61</v>
      </c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6"/>
      <c r="P26" s="87"/>
      <c r="Q26" s="88"/>
    </row>
    <row r="27" spans="1:18" ht="24" customHeight="1" thickBot="1" x14ac:dyDescent="0.3">
      <c r="A27" s="22"/>
      <c r="B27" s="22"/>
      <c r="C27" s="22"/>
      <c r="D27" s="25"/>
      <c r="E27" s="47"/>
      <c r="F27" s="25"/>
      <c r="G27" s="25"/>
      <c r="H27" s="25"/>
      <c r="I27" s="25"/>
      <c r="J27" s="25"/>
      <c r="K27" s="25"/>
      <c r="L27" s="25"/>
      <c r="M27" s="25"/>
      <c r="N27" s="25"/>
      <c r="O27" s="34"/>
      <c r="P27" s="34"/>
      <c r="Q27" s="25"/>
    </row>
    <row r="28" spans="1:18" s="1" customFormat="1" ht="70.5" customHeight="1" thickBot="1" x14ac:dyDescent="0.3">
      <c r="A28" s="22"/>
      <c r="B28" s="22"/>
      <c r="C28" s="22"/>
      <c r="D28" s="33" t="s">
        <v>23</v>
      </c>
      <c r="E28" s="48" t="s">
        <v>28</v>
      </c>
      <c r="F28" s="3" t="s">
        <v>0</v>
      </c>
      <c r="G28" s="3" t="s">
        <v>1</v>
      </c>
      <c r="H28" s="3" t="s">
        <v>2</v>
      </c>
      <c r="I28" s="3" t="s">
        <v>3</v>
      </c>
      <c r="J28" s="3" t="s">
        <v>4</v>
      </c>
      <c r="K28" s="4" t="s">
        <v>5</v>
      </c>
      <c r="L28" s="5" t="s">
        <v>445</v>
      </c>
      <c r="M28" s="5" t="s">
        <v>6</v>
      </c>
      <c r="N28" s="5" t="s">
        <v>8</v>
      </c>
      <c r="O28" s="5" t="s">
        <v>9</v>
      </c>
      <c r="P28" s="6" t="s">
        <v>10</v>
      </c>
      <c r="Q28" s="7" t="s">
        <v>7</v>
      </c>
      <c r="R28" s="22"/>
    </row>
    <row r="29" spans="1:18" ht="24" customHeight="1" x14ac:dyDescent="0.25">
      <c r="A29" s="22"/>
      <c r="B29" s="22"/>
      <c r="C29" s="22"/>
      <c r="D29" s="28" t="s">
        <v>281</v>
      </c>
      <c r="E29" s="36" t="s">
        <v>74</v>
      </c>
      <c r="F29" s="28" t="s">
        <v>75</v>
      </c>
      <c r="G29" s="38" t="s">
        <v>24</v>
      </c>
      <c r="H29" s="44">
        <v>1</v>
      </c>
      <c r="I29" s="29">
        <v>1</v>
      </c>
      <c r="J29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29" s="19"/>
      <c r="L29" s="90"/>
      <c r="M29" s="18"/>
      <c r="N29" s="20"/>
      <c r="O29" s="20"/>
      <c r="P29" s="21" t="e">
        <f>Tableau1468[[#This Row],[Prix TTC 
du conditionnement]]/Tableau1468[[#This Row],[Conditionnement proposé par le candidat, exprimé en unité de mesure]]</f>
        <v>#DIV/0!</v>
      </c>
      <c r="Q29" s="20" t="e">
        <f>Tableau1468[[#This Row],[Prix TTC 
de l''unité de mesure]]*Tableau1468[[#This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28" t="s">
        <v>282</v>
      </c>
      <c r="E30" s="36" t="s">
        <v>76</v>
      </c>
      <c r="F30" s="28" t="s">
        <v>77</v>
      </c>
      <c r="G30" s="38" t="s">
        <v>24</v>
      </c>
      <c r="H30" s="44">
        <v>1</v>
      </c>
      <c r="I30" s="29">
        <v>1</v>
      </c>
      <c r="J30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30" s="19"/>
      <c r="L30" s="90"/>
      <c r="M30" s="18"/>
      <c r="N30" s="20"/>
      <c r="O30" s="20"/>
      <c r="P30" s="21" t="e">
        <f>Tableau1468[[#This Row],[Prix TTC 
du conditionnement]]/Tableau1468[[#This Row],[Conditionnement proposé par le candidat, exprimé en unité de mesure]]</f>
        <v>#DIV/0!</v>
      </c>
      <c r="Q30" s="20" t="e">
        <f>Tableau1468[[#This Row],[Prix TTC 
de l''unité de mesure]]*Tableau1468[[#This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28" t="s">
        <v>283</v>
      </c>
      <c r="E31" s="36" t="s">
        <v>78</v>
      </c>
      <c r="F31" s="28" t="s">
        <v>79</v>
      </c>
      <c r="G31" s="38" t="s">
        <v>24</v>
      </c>
      <c r="H31" s="44">
        <v>1</v>
      </c>
      <c r="I31" s="29">
        <v>1</v>
      </c>
      <c r="J31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31" s="19"/>
      <c r="L31" s="90"/>
      <c r="M31" s="18"/>
      <c r="N31" s="20"/>
      <c r="O31" s="20"/>
      <c r="P31" s="21" t="e">
        <f>Tableau1468[[#This Row],[Prix TTC 
du conditionnement]]/Tableau1468[[#This Row],[Conditionnement proposé par le candidat, exprimé en unité de mesure]]</f>
        <v>#DIV/0!</v>
      </c>
      <c r="Q31" s="20" t="e">
        <f>Tableau1468[[#This Row],[Prix TTC 
de l''unité de mesure]]*Tableau1468[[#This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28" t="s">
        <v>284</v>
      </c>
      <c r="E32" s="36" t="s">
        <v>80</v>
      </c>
      <c r="F32" s="28" t="s">
        <v>81</v>
      </c>
      <c r="G32" s="38" t="s">
        <v>24</v>
      </c>
      <c r="H32" s="44">
        <v>1</v>
      </c>
      <c r="I32" s="29">
        <v>1</v>
      </c>
      <c r="J32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32" s="19"/>
      <c r="L32" s="90"/>
      <c r="M32" s="18"/>
      <c r="N32" s="20"/>
      <c r="O32" s="20"/>
      <c r="P32" s="21" t="e">
        <f>Tableau1468[[#This Row],[Prix TTC 
du conditionnement]]/Tableau1468[[#This Row],[Conditionnement proposé par le candidat, exprimé en unité de mesure]]</f>
        <v>#DIV/0!</v>
      </c>
      <c r="Q32" s="20" t="e">
        <f>Tableau1468[[#This Row],[Prix TTC 
de l''unité de mesure]]*Tableau1468[[#This Row],[Quantité annuelle indicative (non contractuelle), exprimée en unité de mesure]]</f>
        <v>#DIV/0!</v>
      </c>
      <c r="R32" s="22"/>
    </row>
    <row r="33" spans="1:18" ht="24" customHeight="1" x14ac:dyDescent="0.25">
      <c r="A33" s="22"/>
      <c r="B33" s="22"/>
      <c r="C33" s="22"/>
      <c r="D33" s="28" t="s">
        <v>285</v>
      </c>
      <c r="E33" s="36" t="s">
        <v>82</v>
      </c>
      <c r="F33" s="28" t="s">
        <v>83</v>
      </c>
      <c r="G33" s="38" t="s">
        <v>24</v>
      </c>
      <c r="H33" s="44">
        <v>1</v>
      </c>
      <c r="I33" s="29">
        <v>1</v>
      </c>
      <c r="J33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33" s="19"/>
      <c r="L33" s="90"/>
      <c r="M33" s="18"/>
      <c r="N33" s="20"/>
      <c r="O33" s="20"/>
      <c r="P33" s="21" t="e">
        <f>Tableau1468[[#This Row],[Prix TTC 
du conditionnement]]/Tableau1468[[#This Row],[Conditionnement proposé par le candidat, exprimé en unité de mesure]]</f>
        <v>#DIV/0!</v>
      </c>
      <c r="Q33" s="20" t="e">
        <f>Tableau1468[[#This Row],[Prix TTC 
de l''unité de mesure]]*Tableau1468[[#This Row],[Quantité annuelle indicative (non contractuelle), exprimée en unité de mesure]]</f>
        <v>#DIV/0!</v>
      </c>
      <c r="R33" s="22"/>
    </row>
    <row r="34" spans="1:18" ht="24" customHeight="1" x14ac:dyDescent="0.25">
      <c r="A34" s="22"/>
      <c r="B34" s="22"/>
      <c r="C34" s="22"/>
      <c r="D34" s="28" t="s">
        <v>286</v>
      </c>
      <c r="E34" s="36" t="s">
        <v>84</v>
      </c>
      <c r="F34" s="28" t="s">
        <v>85</v>
      </c>
      <c r="G34" s="38" t="s">
        <v>24</v>
      </c>
      <c r="H34" s="44">
        <v>1</v>
      </c>
      <c r="I34" s="29">
        <v>1</v>
      </c>
      <c r="J34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34" s="19"/>
      <c r="L34" s="90"/>
      <c r="M34" s="18"/>
      <c r="N34" s="20"/>
      <c r="O34" s="20"/>
      <c r="P34" s="21" t="e">
        <f>Tableau1468[[#This Row],[Prix TTC 
du conditionnement]]/Tableau1468[[#This Row],[Conditionnement proposé par le candidat, exprimé en unité de mesure]]</f>
        <v>#DIV/0!</v>
      </c>
      <c r="Q34" s="20" t="e">
        <f>Tableau1468[[#This Row],[Prix TTC 
de l''unité de mesure]]*Tableau1468[[#This Row],[Quantité annuelle indicative (non contractuelle), exprimée en unité de mesure]]</f>
        <v>#DIV/0!</v>
      </c>
      <c r="R34" s="22"/>
    </row>
    <row r="35" spans="1:18" ht="24" customHeight="1" x14ac:dyDescent="0.25">
      <c r="A35" s="22"/>
      <c r="B35" s="22"/>
      <c r="C35" s="22"/>
      <c r="D35" s="28" t="s">
        <v>287</v>
      </c>
      <c r="E35" s="36" t="s">
        <v>86</v>
      </c>
      <c r="F35" s="28" t="s">
        <v>87</v>
      </c>
      <c r="G35" s="38" t="s">
        <v>24</v>
      </c>
      <c r="H35" s="44">
        <v>1</v>
      </c>
      <c r="I35" s="29">
        <v>1</v>
      </c>
      <c r="J35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35" s="19"/>
      <c r="L35" s="90"/>
      <c r="M35" s="18"/>
      <c r="N35" s="20"/>
      <c r="O35" s="20"/>
      <c r="P35" s="21" t="e">
        <f>Tableau1468[[#This Row],[Prix TTC 
du conditionnement]]/Tableau1468[[#This Row],[Conditionnement proposé par le candidat, exprimé en unité de mesure]]</f>
        <v>#DIV/0!</v>
      </c>
      <c r="Q35" s="20" t="e">
        <f>Tableau1468[[#This Row],[Prix TTC 
de l''unité de mesure]]*Tableau1468[[#This Row],[Quantité annuelle indicative (non contractuelle), exprimée en unité de mesure]]</f>
        <v>#DIV/0!</v>
      </c>
      <c r="R35" s="22"/>
    </row>
    <row r="36" spans="1:18" ht="24" customHeight="1" x14ac:dyDescent="0.25">
      <c r="A36" s="22"/>
      <c r="B36" s="22"/>
      <c r="C36" s="22"/>
      <c r="D36" s="28" t="s">
        <v>288</v>
      </c>
      <c r="E36" s="36" t="s">
        <v>88</v>
      </c>
      <c r="F36" s="28" t="s">
        <v>89</v>
      </c>
      <c r="G36" s="38" t="s">
        <v>24</v>
      </c>
      <c r="H36" s="44">
        <v>1</v>
      </c>
      <c r="I36" s="29">
        <v>1</v>
      </c>
      <c r="J36" s="29">
        <f>Tableau1468[[#This Row],[Quantité annuelle indicative (non contractuelle), exprimée en unité de conditionnement ]]*Tableau1468[[#This Row],[Conditionnement préféré par l''université, exprimé en unité de mesure]]</f>
        <v>1</v>
      </c>
      <c r="K36" s="19"/>
      <c r="L36" s="90"/>
      <c r="M36" s="18"/>
      <c r="N36" s="20"/>
      <c r="O36" s="20"/>
      <c r="P36" s="21" t="e">
        <f>Tableau1468[[#This Row],[Prix TTC 
du conditionnement]]/Tableau1468[[#This Row],[Conditionnement proposé par le candidat, exprimé en unité de mesure]]</f>
        <v>#DIV/0!</v>
      </c>
      <c r="Q36" s="20" t="e">
        <f>Tableau1468[[#This Row],[Prix TTC 
de l''unité de mesure]]*Tableau1468[[#This Row],[Quantité annuelle indicative (non contractuelle), exprimée en unité de mesure]]</f>
        <v>#DIV/0!</v>
      </c>
      <c r="R36" s="22"/>
    </row>
    <row r="37" spans="1:18" ht="24" customHeight="1" thickBot="1" x14ac:dyDescent="0.3">
      <c r="A37" s="22"/>
      <c r="B37" s="22"/>
      <c r="C37" s="22"/>
      <c r="D37" s="24"/>
      <c r="E37" s="46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</row>
    <row r="38" spans="1:18" ht="39.950000000000003" customHeight="1" thickBot="1" x14ac:dyDescent="0.3">
      <c r="A38" s="22"/>
      <c r="B38" s="22"/>
      <c r="C38" s="32"/>
      <c r="D38" s="84" t="s">
        <v>90</v>
      </c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6"/>
      <c r="P38" s="87"/>
      <c r="Q38" s="88"/>
    </row>
    <row r="39" spans="1:18" ht="24" customHeight="1" thickBot="1" x14ac:dyDescent="0.3">
      <c r="A39" s="22"/>
      <c r="B39" s="22"/>
      <c r="C39" s="22"/>
      <c r="D39" s="35"/>
      <c r="E39" s="51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25"/>
    </row>
    <row r="40" spans="1:18" s="1" customFormat="1" ht="70.5" customHeight="1" thickBot="1" x14ac:dyDescent="0.3">
      <c r="A40" s="22"/>
      <c r="B40" s="22"/>
      <c r="C40" s="22"/>
      <c r="D40" s="33" t="s">
        <v>23</v>
      </c>
      <c r="E40" s="48" t="s">
        <v>28</v>
      </c>
      <c r="F40" s="3" t="s">
        <v>0</v>
      </c>
      <c r="G40" s="3" t="s">
        <v>1</v>
      </c>
      <c r="H40" s="3" t="s">
        <v>2</v>
      </c>
      <c r="I40" s="3" t="s">
        <v>3</v>
      </c>
      <c r="J40" s="3" t="s">
        <v>4</v>
      </c>
      <c r="K40" s="4" t="s">
        <v>5</v>
      </c>
      <c r="L40" s="5" t="s">
        <v>445</v>
      </c>
      <c r="M40" s="5" t="s">
        <v>6</v>
      </c>
      <c r="N40" s="5" t="s">
        <v>8</v>
      </c>
      <c r="O40" s="5" t="s">
        <v>9</v>
      </c>
      <c r="P40" s="6" t="s">
        <v>10</v>
      </c>
      <c r="Q40" s="7" t="s">
        <v>7</v>
      </c>
      <c r="R40" s="22"/>
    </row>
    <row r="41" spans="1:18" ht="24" customHeight="1" x14ac:dyDescent="0.25">
      <c r="A41" s="22"/>
      <c r="B41" s="22"/>
      <c r="C41" s="22"/>
      <c r="D41" s="28" t="s">
        <v>289</v>
      </c>
      <c r="E41" s="36" t="s">
        <v>91</v>
      </c>
      <c r="F41" s="28" t="s">
        <v>92</v>
      </c>
      <c r="G41" s="38" t="s">
        <v>24</v>
      </c>
      <c r="H41" s="44">
        <v>1</v>
      </c>
      <c r="I41" s="29">
        <v>5</v>
      </c>
      <c r="J41" s="2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1" s="19"/>
      <c r="L41" s="90"/>
      <c r="M41" s="18"/>
      <c r="N41" s="20"/>
      <c r="O41" s="20"/>
      <c r="P41" s="21" t="e">
        <f>Tableau14689[[#This Row],[Prix TTC 
du conditionnement]]/Tableau14689[[#This Row],[Conditionnement proposé par le candidat, exprimé en unité de mesure]]</f>
        <v>#DIV/0!</v>
      </c>
      <c r="Q41" s="20" t="e">
        <f>Tableau14689[[#This Row],[Prix TTC 
de l''unité de mesure]]*Tableau14689[[#This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38" t="s">
        <v>290</v>
      </c>
      <c r="E42" s="36" t="s">
        <v>93</v>
      </c>
      <c r="F42" s="38" t="s">
        <v>94</v>
      </c>
      <c r="G42" s="38" t="s">
        <v>24</v>
      </c>
      <c r="H42" s="44">
        <v>1</v>
      </c>
      <c r="I42" s="39">
        <v>5</v>
      </c>
      <c r="J42" s="3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2" s="40"/>
      <c r="L42" s="89"/>
      <c r="M42" s="41"/>
      <c r="N42" s="42"/>
      <c r="O42" s="42"/>
      <c r="P42" s="43" t="e">
        <f>Tableau14689[[#This Row],[Prix TTC 
du conditionnement]]/Tableau14689[[#This Row],[Conditionnement proposé par le candidat, exprimé en unité de mesure]]</f>
        <v>#DIV/0!</v>
      </c>
      <c r="Q42" s="42" t="e">
        <f>Tableau14689[[#This Row],[Prix TTC 
de l''unité de mesure]]*Tableau14689[[#This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38" t="s">
        <v>291</v>
      </c>
      <c r="E43" s="36" t="s">
        <v>95</v>
      </c>
      <c r="F43" s="38" t="s">
        <v>96</v>
      </c>
      <c r="G43" s="38" t="s">
        <v>24</v>
      </c>
      <c r="H43" s="44">
        <v>1</v>
      </c>
      <c r="I43" s="39">
        <v>5</v>
      </c>
      <c r="J43" s="3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3" s="40"/>
      <c r="L43" s="89"/>
      <c r="M43" s="41"/>
      <c r="N43" s="42"/>
      <c r="O43" s="42"/>
      <c r="P43" s="43" t="e">
        <f>Tableau14689[[#This Row],[Prix TTC 
du conditionnement]]/Tableau14689[[#This Row],[Conditionnement proposé par le candidat, exprimé en unité de mesure]]</f>
        <v>#DIV/0!</v>
      </c>
      <c r="Q43" s="42" t="e">
        <f>Tableau14689[[#This Row],[Prix TTC 
de l''unité de mesure]]*Tableau14689[[#This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38" t="s">
        <v>292</v>
      </c>
      <c r="E44" s="36" t="s">
        <v>97</v>
      </c>
      <c r="F44" s="38" t="s">
        <v>98</v>
      </c>
      <c r="G44" s="38" t="s">
        <v>24</v>
      </c>
      <c r="H44" s="44">
        <v>1</v>
      </c>
      <c r="I44" s="39">
        <v>5</v>
      </c>
      <c r="J44" s="3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4" s="40"/>
      <c r="L44" s="89"/>
      <c r="M44" s="41"/>
      <c r="N44" s="42"/>
      <c r="O44" s="42"/>
      <c r="P44" s="43" t="e">
        <f>Tableau14689[[#This Row],[Prix TTC 
du conditionnement]]/Tableau14689[[#This Row],[Conditionnement proposé par le candidat, exprimé en unité de mesure]]</f>
        <v>#DIV/0!</v>
      </c>
      <c r="Q44" s="42" t="e">
        <f>Tableau14689[[#This Row],[Prix TTC 
de l''unité de mesure]]*Tableau14689[[#This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38" t="s">
        <v>293</v>
      </c>
      <c r="E45" s="36" t="s">
        <v>99</v>
      </c>
      <c r="F45" s="38" t="s">
        <v>100</v>
      </c>
      <c r="G45" s="38" t="s">
        <v>24</v>
      </c>
      <c r="H45" s="44">
        <v>1</v>
      </c>
      <c r="I45" s="39">
        <v>5</v>
      </c>
      <c r="J45" s="3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5" s="40"/>
      <c r="L45" s="89"/>
      <c r="M45" s="41"/>
      <c r="N45" s="42"/>
      <c r="O45" s="42"/>
      <c r="P45" s="43" t="e">
        <f>Tableau14689[[#This Row],[Prix TTC 
du conditionnement]]/Tableau14689[[#This Row],[Conditionnement proposé par le candidat, exprimé en unité de mesure]]</f>
        <v>#DIV/0!</v>
      </c>
      <c r="Q45" s="42" t="e">
        <f>Tableau14689[[#This Row],[Prix TTC 
de l''unité de mesure]]*Tableau14689[[#This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38" t="s">
        <v>294</v>
      </c>
      <c r="E46" s="36" t="s">
        <v>101</v>
      </c>
      <c r="F46" s="38" t="s">
        <v>102</v>
      </c>
      <c r="G46" s="38" t="s">
        <v>24</v>
      </c>
      <c r="H46" s="44">
        <v>1</v>
      </c>
      <c r="I46" s="39">
        <v>5</v>
      </c>
      <c r="J46" s="3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6" s="40"/>
      <c r="L46" s="89"/>
      <c r="M46" s="41"/>
      <c r="N46" s="42"/>
      <c r="O46" s="42"/>
      <c r="P46" s="43" t="e">
        <f>Tableau14689[[#This Row],[Prix TTC 
du conditionnement]]/Tableau14689[[#This Row],[Conditionnement proposé par le candidat, exprimé en unité de mesure]]</f>
        <v>#DIV/0!</v>
      </c>
      <c r="Q46" s="42" t="e">
        <f>Tableau14689[[#This Row],[Prix TTC 
de l''unité de mesure]]*Tableau14689[[#This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38" t="s">
        <v>295</v>
      </c>
      <c r="E47" s="36" t="s">
        <v>103</v>
      </c>
      <c r="F47" s="38" t="s">
        <v>104</v>
      </c>
      <c r="G47" s="38" t="s">
        <v>24</v>
      </c>
      <c r="H47" s="44">
        <v>1</v>
      </c>
      <c r="I47" s="39">
        <v>5</v>
      </c>
      <c r="J47" s="3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7" s="40"/>
      <c r="L47" s="89"/>
      <c r="M47" s="41"/>
      <c r="N47" s="42"/>
      <c r="O47" s="42"/>
      <c r="P47" s="43" t="e">
        <f>Tableau14689[[#This Row],[Prix TTC 
du conditionnement]]/Tableau14689[[#This Row],[Conditionnement proposé par le candidat, exprimé en unité de mesure]]</f>
        <v>#DIV/0!</v>
      </c>
      <c r="Q47" s="42" t="e">
        <f>Tableau14689[[#This Row],[Prix TTC 
de l''unité de mesure]]*Tableau14689[[#This Row],[Quantité annuelle indicative (non contractuelle), exprimée en unité de mesure]]</f>
        <v>#DIV/0!</v>
      </c>
      <c r="R47" s="22"/>
    </row>
    <row r="48" spans="1:18" ht="24" customHeight="1" x14ac:dyDescent="0.25">
      <c r="A48" s="22"/>
      <c r="B48" s="22"/>
      <c r="C48" s="22"/>
      <c r="D48" s="38" t="s">
        <v>296</v>
      </c>
      <c r="E48" s="36" t="s">
        <v>105</v>
      </c>
      <c r="F48" s="38" t="s">
        <v>106</v>
      </c>
      <c r="G48" s="38" t="s">
        <v>24</v>
      </c>
      <c r="H48" s="44">
        <v>1</v>
      </c>
      <c r="I48" s="39">
        <v>5</v>
      </c>
      <c r="J48" s="3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8" s="40"/>
      <c r="L48" s="89"/>
      <c r="M48" s="41"/>
      <c r="N48" s="42"/>
      <c r="O48" s="42"/>
      <c r="P48" s="43" t="e">
        <f>Tableau14689[[#This Row],[Prix TTC 
du conditionnement]]/Tableau14689[[#This Row],[Conditionnement proposé par le candidat, exprimé en unité de mesure]]</f>
        <v>#DIV/0!</v>
      </c>
      <c r="Q48" s="42" t="e">
        <f>Tableau14689[[#This Row],[Prix TTC 
de l''unité de mesure]]*Tableau14689[[#This Row],[Quantité annuelle indicative (non contractuelle), exprimée en unité de mesure]]</f>
        <v>#DIV/0!</v>
      </c>
      <c r="R48" s="22"/>
    </row>
    <row r="49" spans="1:18" ht="24" customHeight="1" x14ac:dyDescent="0.25">
      <c r="A49" s="22"/>
      <c r="B49" s="22"/>
      <c r="C49" s="22"/>
      <c r="D49" s="28" t="s">
        <v>297</v>
      </c>
      <c r="E49" s="36" t="s">
        <v>107</v>
      </c>
      <c r="F49" s="28" t="s">
        <v>108</v>
      </c>
      <c r="G49" s="38" t="s">
        <v>24</v>
      </c>
      <c r="H49" s="44">
        <v>1</v>
      </c>
      <c r="I49" s="29">
        <v>5</v>
      </c>
      <c r="J49" s="2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49" s="19"/>
      <c r="L49" s="90"/>
      <c r="M49" s="18"/>
      <c r="N49" s="20"/>
      <c r="O49" s="20"/>
      <c r="P49" s="21" t="e">
        <f>Tableau14689[[#This Row],[Prix TTC 
du conditionnement]]/Tableau14689[[#This Row],[Conditionnement proposé par le candidat, exprimé en unité de mesure]]</f>
        <v>#DIV/0!</v>
      </c>
      <c r="Q49" s="20" t="e">
        <f>Tableau14689[[#This Row],[Prix TTC 
de l''unité de mesure]]*Tableau14689[[#This Row],[Quantité annuelle indicative (non contractuelle), exprimée en unité de mesure]]</f>
        <v>#DIV/0!</v>
      </c>
      <c r="R49" s="22"/>
    </row>
    <row r="50" spans="1:18" ht="24" customHeight="1" x14ac:dyDescent="0.25">
      <c r="A50" s="22"/>
      <c r="B50" s="22"/>
      <c r="C50" s="22"/>
      <c r="D50" s="28" t="s">
        <v>298</v>
      </c>
      <c r="E50" s="36" t="s">
        <v>109</v>
      </c>
      <c r="F50" s="28" t="s">
        <v>110</v>
      </c>
      <c r="G50" s="38" t="s">
        <v>24</v>
      </c>
      <c r="H50" s="44">
        <v>1</v>
      </c>
      <c r="I50" s="29">
        <v>5</v>
      </c>
      <c r="J50" s="29">
        <f>Tableau14689[[#This Row],[Quantité annuelle indicative (non contractuelle), exprimée en unité de conditionnement ]]*Tableau14689[[#This Row],[Conditionnement préféré par l''université, exprimé en unité de mesure]]</f>
        <v>5</v>
      </c>
      <c r="K50" s="19"/>
      <c r="L50" s="90"/>
      <c r="M50" s="18"/>
      <c r="N50" s="20"/>
      <c r="O50" s="20"/>
      <c r="P50" s="21" t="e">
        <f>Tableau14689[[#This Row],[Prix TTC 
du conditionnement]]/Tableau14689[[#This Row],[Conditionnement proposé par le candidat, exprimé en unité de mesure]]</f>
        <v>#DIV/0!</v>
      </c>
      <c r="Q50" s="20" t="e">
        <f>Tableau14689[[#This Row],[Prix TTC 
de l''unité de mesure]]*Tableau14689[[#This Row],[Quantité annuelle indicative (non contractuelle), exprimée en unité de mesure]]</f>
        <v>#DIV/0!</v>
      </c>
      <c r="R50" s="22"/>
    </row>
    <row r="51" spans="1:18" ht="24" customHeight="1" thickBot="1" x14ac:dyDescent="0.3">
      <c r="A51" s="22"/>
      <c r="B51" s="22"/>
      <c r="C51" s="22"/>
      <c r="D51" s="24"/>
      <c r="E51" s="46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</row>
    <row r="52" spans="1:18" ht="39.950000000000003" customHeight="1" thickBot="1" x14ac:dyDescent="0.3">
      <c r="A52" s="22"/>
      <c r="B52" s="22"/>
      <c r="C52" s="32"/>
      <c r="D52" s="84" t="s">
        <v>111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6"/>
      <c r="P52" s="87"/>
      <c r="Q52" s="88"/>
    </row>
    <row r="53" spans="1:18" ht="24" customHeight="1" thickBot="1" x14ac:dyDescent="0.3">
      <c r="A53" s="22"/>
      <c r="B53" s="22"/>
      <c r="C53" s="22"/>
      <c r="D53" s="35"/>
      <c r="E53" s="51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25"/>
    </row>
    <row r="54" spans="1:18" s="1" customFormat="1" ht="70.5" customHeight="1" thickBot="1" x14ac:dyDescent="0.3">
      <c r="A54" s="22"/>
      <c r="B54" s="22"/>
      <c r="C54" s="22"/>
      <c r="D54" s="33" t="s">
        <v>23</v>
      </c>
      <c r="E54" s="48" t="s">
        <v>28</v>
      </c>
      <c r="F54" s="3" t="s">
        <v>0</v>
      </c>
      <c r="G54" s="3" t="s">
        <v>1</v>
      </c>
      <c r="H54" s="3" t="s">
        <v>2</v>
      </c>
      <c r="I54" s="3" t="s">
        <v>3</v>
      </c>
      <c r="J54" s="3" t="s">
        <v>4</v>
      </c>
      <c r="K54" s="4" t="s">
        <v>5</v>
      </c>
      <c r="L54" s="5" t="s">
        <v>445</v>
      </c>
      <c r="M54" s="5" t="s">
        <v>6</v>
      </c>
      <c r="N54" s="5" t="s">
        <v>8</v>
      </c>
      <c r="O54" s="5" t="s">
        <v>9</v>
      </c>
      <c r="P54" s="6" t="s">
        <v>10</v>
      </c>
      <c r="Q54" s="7" t="s">
        <v>7</v>
      </c>
      <c r="R54" s="22"/>
    </row>
    <row r="55" spans="1:18" ht="24" customHeight="1" x14ac:dyDescent="0.25">
      <c r="A55" s="22"/>
      <c r="B55" s="22"/>
      <c r="C55" s="22"/>
      <c r="D55" s="28" t="s">
        <v>299</v>
      </c>
      <c r="E55" s="36" t="s">
        <v>112</v>
      </c>
      <c r="F55" s="28" t="s">
        <v>113</v>
      </c>
      <c r="G55" s="38" t="s">
        <v>24</v>
      </c>
      <c r="H55" s="44">
        <v>1</v>
      </c>
      <c r="I55" s="29">
        <v>5</v>
      </c>
      <c r="J55" s="2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55" s="19"/>
      <c r="L55" s="90"/>
      <c r="M55" s="18"/>
      <c r="N55" s="20"/>
      <c r="O55" s="20"/>
      <c r="P55" s="21" t="e">
        <f>Tableau1468910[[#This Row],[Prix TTC 
du conditionnement]]/Tableau1468910[[#This Row],[Conditionnement proposé par le candidat, exprimé en unité de mesure]]</f>
        <v>#DIV/0!</v>
      </c>
      <c r="Q55" s="20" t="e">
        <f>Tableau1468910[[#This Row],[Prix TTC 
de l''unité de mesure]]*Tableau1468910[[#This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38" t="s">
        <v>300</v>
      </c>
      <c r="E56" s="36" t="s">
        <v>114</v>
      </c>
      <c r="F56" s="38" t="s">
        <v>115</v>
      </c>
      <c r="G56" s="38" t="s">
        <v>24</v>
      </c>
      <c r="H56" s="44">
        <v>1</v>
      </c>
      <c r="I56" s="39">
        <v>5</v>
      </c>
      <c r="J56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56" s="40"/>
      <c r="L56" s="89"/>
      <c r="M56" s="41"/>
      <c r="N56" s="42"/>
      <c r="O56" s="42"/>
      <c r="P56" s="43" t="e">
        <f>Tableau1468910[[#This Row],[Prix TTC 
du conditionnement]]/Tableau1468910[[#This Row],[Conditionnement proposé par le candidat, exprimé en unité de mesure]]</f>
        <v>#DIV/0!</v>
      </c>
      <c r="Q56" s="42" t="e">
        <f>Tableau1468910[[#This Row],[Prix TTC 
de l''unité de mesure]]*Tableau1468910[[#This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38" t="s">
        <v>301</v>
      </c>
      <c r="E57" s="36" t="s">
        <v>116</v>
      </c>
      <c r="F57" s="38" t="s">
        <v>117</v>
      </c>
      <c r="G57" s="38" t="s">
        <v>24</v>
      </c>
      <c r="H57" s="44">
        <v>1</v>
      </c>
      <c r="I57" s="39">
        <v>5</v>
      </c>
      <c r="J57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57" s="40"/>
      <c r="L57" s="89"/>
      <c r="M57" s="41"/>
      <c r="N57" s="42"/>
      <c r="O57" s="42"/>
      <c r="P57" s="43" t="e">
        <f>Tableau1468910[[#This Row],[Prix TTC 
du conditionnement]]/Tableau1468910[[#This Row],[Conditionnement proposé par le candidat, exprimé en unité de mesure]]</f>
        <v>#DIV/0!</v>
      </c>
      <c r="Q57" s="42" t="e">
        <f>Tableau1468910[[#This Row],[Prix TTC 
de l''unité de mesure]]*Tableau1468910[[#This Row],[Quantité annuelle indicative (non contractuelle), exprimée en unité de mesure]]</f>
        <v>#DIV/0!</v>
      </c>
      <c r="R57" s="22"/>
    </row>
    <row r="58" spans="1:18" ht="24" customHeight="1" x14ac:dyDescent="0.25">
      <c r="A58" s="22"/>
      <c r="B58" s="22"/>
      <c r="C58" s="22"/>
      <c r="D58" s="38" t="s">
        <v>302</v>
      </c>
      <c r="E58" s="36" t="s">
        <v>118</v>
      </c>
      <c r="F58" s="38" t="s">
        <v>117</v>
      </c>
      <c r="G58" s="38" t="s">
        <v>24</v>
      </c>
      <c r="H58" s="44">
        <v>1</v>
      </c>
      <c r="I58" s="39">
        <v>5</v>
      </c>
      <c r="J58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58" s="40"/>
      <c r="L58" s="89"/>
      <c r="M58" s="41"/>
      <c r="N58" s="42"/>
      <c r="O58" s="42"/>
      <c r="P58" s="43" t="e">
        <f>Tableau1468910[[#This Row],[Prix TTC 
du conditionnement]]/Tableau1468910[[#This Row],[Conditionnement proposé par le candidat, exprimé en unité de mesure]]</f>
        <v>#DIV/0!</v>
      </c>
      <c r="Q58" s="42" t="e">
        <f>Tableau1468910[[#This Row],[Prix TTC 
de l''unité de mesure]]*Tableau1468910[[#This Row],[Quantité annuelle indicative (non contractuelle), exprimée en unité de mesure]]</f>
        <v>#DIV/0!</v>
      </c>
      <c r="R58" s="22"/>
    </row>
    <row r="59" spans="1:18" ht="24" customHeight="1" x14ac:dyDescent="0.25">
      <c r="A59" s="22"/>
      <c r="B59" s="22"/>
      <c r="C59" s="22"/>
      <c r="D59" s="38" t="s">
        <v>303</v>
      </c>
      <c r="E59" s="36" t="s">
        <v>119</v>
      </c>
      <c r="F59" s="38" t="s">
        <v>117</v>
      </c>
      <c r="G59" s="38" t="s">
        <v>24</v>
      </c>
      <c r="H59" s="44">
        <v>1</v>
      </c>
      <c r="I59" s="39">
        <v>5</v>
      </c>
      <c r="J59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59" s="40"/>
      <c r="L59" s="89"/>
      <c r="M59" s="41"/>
      <c r="N59" s="42"/>
      <c r="O59" s="42"/>
      <c r="P59" s="43" t="e">
        <f>Tableau1468910[[#This Row],[Prix TTC 
du conditionnement]]/Tableau1468910[[#This Row],[Conditionnement proposé par le candidat, exprimé en unité de mesure]]</f>
        <v>#DIV/0!</v>
      </c>
      <c r="Q59" s="42" t="e">
        <f>Tableau1468910[[#This Row],[Prix TTC 
de l''unité de mesure]]*Tableau1468910[[#This Row],[Quantité annuelle indicative (non contractuelle), exprimée en unité de mesure]]</f>
        <v>#DIV/0!</v>
      </c>
      <c r="R59" s="22"/>
    </row>
    <row r="60" spans="1:18" ht="24" customHeight="1" x14ac:dyDescent="0.25">
      <c r="A60" s="22"/>
      <c r="B60" s="22"/>
      <c r="C60" s="22"/>
      <c r="D60" s="38" t="s">
        <v>304</v>
      </c>
      <c r="E60" s="36" t="s">
        <v>120</v>
      </c>
      <c r="F60" s="38" t="s">
        <v>117</v>
      </c>
      <c r="G60" s="38" t="s">
        <v>24</v>
      </c>
      <c r="H60" s="44">
        <v>1</v>
      </c>
      <c r="I60" s="39">
        <v>5</v>
      </c>
      <c r="J60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60" s="40"/>
      <c r="L60" s="89"/>
      <c r="M60" s="41"/>
      <c r="N60" s="42"/>
      <c r="O60" s="42"/>
      <c r="P60" s="43" t="e">
        <f>Tableau1468910[[#This Row],[Prix TTC 
du conditionnement]]/Tableau1468910[[#This Row],[Conditionnement proposé par le candidat, exprimé en unité de mesure]]</f>
        <v>#DIV/0!</v>
      </c>
      <c r="Q60" s="42" t="e">
        <f>Tableau1468910[[#This Row],[Prix TTC 
de l''unité de mesure]]*Tableau1468910[[#This Row],[Quantité annuelle indicative (non contractuelle), exprimée en unité de mesure]]</f>
        <v>#DIV/0!</v>
      </c>
      <c r="R60" s="22"/>
    </row>
    <row r="61" spans="1:18" ht="24" customHeight="1" x14ac:dyDescent="0.25">
      <c r="A61" s="22"/>
      <c r="B61" s="22"/>
      <c r="C61" s="22"/>
      <c r="D61" s="38" t="s">
        <v>305</v>
      </c>
      <c r="E61" s="36" t="s">
        <v>121</v>
      </c>
      <c r="F61" s="38" t="s">
        <v>117</v>
      </c>
      <c r="G61" s="38" t="s">
        <v>24</v>
      </c>
      <c r="H61" s="44">
        <v>1</v>
      </c>
      <c r="I61" s="39">
        <v>5</v>
      </c>
      <c r="J61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61" s="40"/>
      <c r="L61" s="89"/>
      <c r="M61" s="41"/>
      <c r="N61" s="42"/>
      <c r="O61" s="42"/>
      <c r="P61" s="43" t="e">
        <f>Tableau1468910[[#This Row],[Prix TTC 
du conditionnement]]/Tableau1468910[[#This Row],[Conditionnement proposé par le candidat, exprimé en unité de mesure]]</f>
        <v>#DIV/0!</v>
      </c>
      <c r="Q61" s="42" t="e">
        <f>Tableau1468910[[#This Row],[Prix TTC 
de l''unité de mesure]]*Tableau1468910[[#This Row],[Quantité annuelle indicative (non contractuelle), exprimée en unité de mesure]]</f>
        <v>#DIV/0!</v>
      </c>
      <c r="R61" s="22"/>
    </row>
    <row r="62" spans="1:18" ht="24" customHeight="1" x14ac:dyDescent="0.25">
      <c r="A62" s="22"/>
      <c r="B62" s="22"/>
      <c r="C62" s="22"/>
      <c r="D62" s="38" t="s">
        <v>306</v>
      </c>
      <c r="E62" s="36" t="s">
        <v>122</v>
      </c>
      <c r="F62" s="38" t="s">
        <v>117</v>
      </c>
      <c r="G62" s="38" t="s">
        <v>24</v>
      </c>
      <c r="H62" s="44">
        <v>1</v>
      </c>
      <c r="I62" s="39">
        <v>5</v>
      </c>
      <c r="J62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62" s="40"/>
      <c r="L62" s="89"/>
      <c r="M62" s="41"/>
      <c r="N62" s="42"/>
      <c r="O62" s="42"/>
      <c r="P62" s="43" t="e">
        <f>Tableau1468910[[#This Row],[Prix TTC 
du conditionnement]]/Tableau1468910[[#This Row],[Conditionnement proposé par le candidat, exprimé en unité de mesure]]</f>
        <v>#DIV/0!</v>
      </c>
      <c r="Q62" s="42" t="e">
        <f>Tableau1468910[[#This Row],[Prix TTC 
de l''unité de mesure]]*Tableau1468910[[#This Row],[Quantité annuelle indicative (non contractuelle), exprimée en unité de mesure]]</f>
        <v>#DIV/0!</v>
      </c>
      <c r="R62" s="22"/>
    </row>
    <row r="63" spans="1:18" ht="24" customHeight="1" x14ac:dyDescent="0.25">
      <c r="A63" s="22"/>
      <c r="B63" s="22"/>
      <c r="C63" s="22"/>
      <c r="D63" s="38" t="s">
        <v>307</v>
      </c>
      <c r="E63" s="36" t="s">
        <v>123</v>
      </c>
      <c r="F63" s="38" t="s">
        <v>117</v>
      </c>
      <c r="G63" s="38" t="s">
        <v>24</v>
      </c>
      <c r="H63" s="44">
        <v>1</v>
      </c>
      <c r="I63" s="39">
        <v>5</v>
      </c>
      <c r="J63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63" s="40"/>
      <c r="L63" s="89"/>
      <c r="M63" s="41"/>
      <c r="N63" s="42"/>
      <c r="O63" s="42"/>
      <c r="P63" s="43" t="e">
        <f>Tableau1468910[[#This Row],[Prix TTC 
du conditionnement]]/Tableau1468910[[#This Row],[Conditionnement proposé par le candidat, exprimé en unité de mesure]]</f>
        <v>#DIV/0!</v>
      </c>
      <c r="Q63" s="42" t="e">
        <f>Tableau1468910[[#This Row],[Prix TTC 
de l''unité de mesure]]*Tableau1468910[[#This Row],[Quantité annuelle indicative (non contractuelle), exprimée en unité de mesure]]</f>
        <v>#DIV/0!</v>
      </c>
      <c r="R63" s="22"/>
    </row>
    <row r="64" spans="1:18" ht="24" customHeight="1" x14ac:dyDescent="0.25">
      <c r="A64" s="22"/>
      <c r="B64" s="22"/>
      <c r="C64" s="22"/>
      <c r="D64" s="38" t="s">
        <v>308</v>
      </c>
      <c r="E64" s="36" t="s">
        <v>124</v>
      </c>
      <c r="F64" s="38" t="s">
        <v>117</v>
      </c>
      <c r="G64" s="38" t="s">
        <v>24</v>
      </c>
      <c r="H64" s="44">
        <v>1</v>
      </c>
      <c r="I64" s="39">
        <v>5</v>
      </c>
      <c r="J64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64" s="40"/>
      <c r="L64" s="89"/>
      <c r="M64" s="41"/>
      <c r="N64" s="42"/>
      <c r="O64" s="42"/>
      <c r="P64" s="43" t="e">
        <f>Tableau1468910[[#This Row],[Prix TTC 
du conditionnement]]/Tableau1468910[[#This Row],[Conditionnement proposé par le candidat, exprimé en unité de mesure]]</f>
        <v>#DIV/0!</v>
      </c>
      <c r="Q64" s="42" t="e">
        <f>Tableau1468910[[#This Row],[Prix TTC 
de l''unité de mesure]]*Tableau1468910[[#This Row],[Quantité annuelle indicative (non contractuelle), exprimée en unité de mesure]]</f>
        <v>#DIV/0!</v>
      </c>
      <c r="R64" s="22"/>
    </row>
    <row r="65" spans="1:18" ht="24" customHeight="1" x14ac:dyDescent="0.25">
      <c r="A65" s="22"/>
      <c r="B65" s="22"/>
      <c r="C65" s="22"/>
      <c r="D65" s="38" t="s">
        <v>309</v>
      </c>
      <c r="E65" s="36" t="s">
        <v>125</v>
      </c>
      <c r="F65" s="38" t="s">
        <v>117</v>
      </c>
      <c r="G65" s="38" t="s">
        <v>24</v>
      </c>
      <c r="H65" s="44">
        <v>1</v>
      </c>
      <c r="I65" s="39">
        <v>5</v>
      </c>
      <c r="J65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65" s="40"/>
      <c r="L65" s="89"/>
      <c r="M65" s="41"/>
      <c r="N65" s="42"/>
      <c r="O65" s="42"/>
      <c r="P65" s="43" t="e">
        <f>Tableau1468910[[#This Row],[Prix TTC 
du conditionnement]]/Tableau1468910[[#This Row],[Conditionnement proposé par le candidat, exprimé en unité de mesure]]</f>
        <v>#DIV/0!</v>
      </c>
      <c r="Q65" s="42" t="e">
        <f>Tableau1468910[[#This Row],[Prix TTC 
de l''unité de mesure]]*Tableau1468910[[#This Row],[Quantité annuelle indicative (non contractuelle), exprimée en unité de mesure]]</f>
        <v>#DIV/0!</v>
      </c>
      <c r="R65" s="22"/>
    </row>
    <row r="66" spans="1:18" ht="24" customHeight="1" x14ac:dyDescent="0.25">
      <c r="A66" s="22"/>
      <c r="B66" s="22"/>
      <c r="C66" s="22"/>
      <c r="D66" s="38" t="s">
        <v>310</v>
      </c>
      <c r="E66" s="36" t="s">
        <v>126</v>
      </c>
      <c r="F66" s="38" t="s">
        <v>117</v>
      </c>
      <c r="G66" s="38" t="s">
        <v>24</v>
      </c>
      <c r="H66" s="44">
        <v>1</v>
      </c>
      <c r="I66" s="39">
        <v>5</v>
      </c>
      <c r="J66" s="39">
        <f>Tableau1468910[[#This Row],[Quantité annuelle indicative (non contractuelle), exprimée en unité de conditionnement ]]*Tableau1468910[[#This Row],[Conditionnement préféré par l''université, exprimé en unité de mesure]]</f>
        <v>5</v>
      </c>
      <c r="K66" s="40"/>
      <c r="L66" s="89"/>
      <c r="M66" s="41"/>
      <c r="N66" s="42"/>
      <c r="O66" s="42"/>
      <c r="P66" s="43" t="e">
        <f>Tableau1468910[[#This Row],[Prix TTC 
du conditionnement]]/Tableau1468910[[#This Row],[Conditionnement proposé par le candidat, exprimé en unité de mesure]]</f>
        <v>#DIV/0!</v>
      </c>
      <c r="Q66" s="42" t="e">
        <f>Tableau1468910[[#This Row],[Prix TTC 
de l''unité de mesure]]*Tableau1468910[[#This Row],[Quantité annuelle indicative (non contractuelle), exprimée en unité de mesure]]</f>
        <v>#DIV/0!</v>
      </c>
      <c r="R66" s="22"/>
    </row>
    <row r="67" spans="1:18" ht="24" customHeight="1" thickBot="1" x14ac:dyDescent="0.3">
      <c r="A67" s="22"/>
      <c r="B67" s="22"/>
      <c r="C67" s="22"/>
      <c r="D67" s="24"/>
      <c r="E67" s="46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</row>
    <row r="68" spans="1:18" ht="39.950000000000003" customHeight="1" thickBot="1" x14ac:dyDescent="0.3">
      <c r="A68" s="22"/>
      <c r="B68" s="22"/>
      <c r="C68" s="32"/>
      <c r="D68" s="84" t="s">
        <v>127</v>
      </c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6"/>
      <c r="P68" s="87"/>
      <c r="Q68" s="88"/>
    </row>
    <row r="69" spans="1:18" ht="24" customHeight="1" thickBot="1" x14ac:dyDescent="0.3">
      <c r="A69" s="22"/>
      <c r="B69" s="22"/>
      <c r="C69" s="22"/>
      <c r="D69" s="35"/>
      <c r="E69" s="51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25"/>
    </row>
    <row r="70" spans="1:18" s="1" customFormat="1" ht="70.5" customHeight="1" thickBot="1" x14ac:dyDescent="0.3">
      <c r="A70" s="22"/>
      <c r="B70" s="22"/>
      <c r="C70" s="22"/>
      <c r="D70" s="33" t="s">
        <v>23</v>
      </c>
      <c r="E70" s="48" t="s">
        <v>28</v>
      </c>
      <c r="F70" s="3" t="s">
        <v>0</v>
      </c>
      <c r="G70" s="3" t="s">
        <v>1</v>
      </c>
      <c r="H70" s="3" t="s">
        <v>2</v>
      </c>
      <c r="I70" s="3" t="s">
        <v>3</v>
      </c>
      <c r="J70" s="3" t="s">
        <v>4</v>
      </c>
      <c r="K70" s="4" t="s">
        <v>5</v>
      </c>
      <c r="L70" s="5" t="s">
        <v>445</v>
      </c>
      <c r="M70" s="5" t="s">
        <v>6</v>
      </c>
      <c r="N70" s="5" t="s">
        <v>8</v>
      </c>
      <c r="O70" s="5" t="s">
        <v>9</v>
      </c>
      <c r="P70" s="6" t="s">
        <v>10</v>
      </c>
      <c r="Q70" s="7" t="s">
        <v>7</v>
      </c>
      <c r="R70" s="22"/>
    </row>
    <row r="71" spans="1:18" ht="24" customHeight="1" x14ac:dyDescent="0.25">
      <c r="A71" s="22"/>
      <c r="B71" s="22"/>
      <c r="C71" s="22"/>
      <c r="D71" s="28" t="s">
        <v>311</v>
      </c>
      <c r="E71" s="36" t="s">
        <v>38</v>
      </c>
      <c r="F71" s="28" t="s">
        <v>39</v>
      </c>
      <c r="G71" s="38" t="s">
        <v>24</v>
      </c>
      <c r="H71" s="44">
        <v>1</v>
      </c>
      <c r="I71" s="29">
        <v>2</v>
      </c>
      <c r="J71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1" s="19"/>
      <c r="L71" s="90"/>
      <c r="M71" s="18"/>
      <c r="N71" s="20"/>
      <c r="O71" s="20"/>
      <c r="P71" s="21" t="e">
        <f>Tableau146[[#This Row],[Prix TTC 
du conditionnement]]/Tableau146[[#This Row],[Conditionnement proposé par le candidat, exprimé en unité de mesure]]</f>
        <v>#DIV/0!</v>
      </c>
      <c r="Q71" s="20" t="e">
        <f>Tableau146[[#This Row],[Prix TTC 
de l''unité de mesure]]*Tableau146[[#This Row],[Quantité annuelle indicative (non contractuelle), exprimée en unité de mesure]]</f>
        <v>#DIV/0!</v>
      </c>
      <c r="R71" s="22"/>
    </row>
    <row r="72" spans="1:18" ht="24" customHeight="1" x14ac:dyDescent="0.25">
      <c r="A72" s="22"/>
      <c r="B72" s="22"/>
      <c r="C72" s="22"/>
      <c r="D72" s="28" t="s">
        <v>312</v>
      </c>
      <c r="E72" s="36" t="s">
        <v>40</v>
      </c>
      <c r="F72" s="28" t="s">
        <v>41</v>
      </c>
      <c r="G72" s="38" t="s">
        <v>24</v>
      </c>
      <c r="H72" s="44">
        <v>1</v>
      </c>
      <c r="I72" s="29">
        <v>2</v>
      </c>
      <c r="J72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2" s="19"/>
      <c r="L72" s="90"/>
      <c r="M72" s="18"/>
      <c r="N72" s="20"/>
      <c r="O72" s="20"/>
      <c r="P72" s="21" t="e">
        <f>Tableau146[[#This Row],[Prix TTC 
du conditionnement]]/Tableau146[[#This Row],[Conditionnement proposé par le candidat, exprimé en unité de mesure]]</f>
        <v>#DIV/0!</v>
      </c>
      <c r="Q72" s="20" t="e">
        <f>Tableau146[[#This Row],[Prix TTC 
de l''unité de mesure]]*Tableau146[[#This Row],[Quantité annuelle indicative (non contractuelle), exprimée en unité de mesure]]</f>
        <v>#DIV/0!</v>
      </c>
      <c r="R72" s="22"/>
    </row>
    <row r="73" spans="1:18" ht="24" customHeight="1" x14ac:dyDescent="0.25">
      <c r="A73" s="22"/>
      <c r="B73" s="22"/>
      <c r="C73" s="22"/>
      <c r="D73" s="28" t="s">
        <v>313</v>
      </c>
      <c r="E73" s="36" t="s">
        <v>42</v>
      </c>
      <c r="F73" s="28" t="s">
        <v>43</v>
      </c>
      <c r="G73" s="38" t="s">
        <v>24</v>
      </c>
      <c r="H73" s="44">
        <v>1</v>
      </c>
      <c r="I73" s="29">
        <v>2</v>
      </c>
      <c r="J73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3" s="19"/>
      <c r="L73" s="90"/>
      <c r="M73" s="18"/>
      <c r="N73" s="20"/>
      <c r="O73" s="20"/>
      <c r="P73" s="21" t="e">
        <f>Tableau146[[#This Row],[Prix TTC 
du conditionnement]]/Tableau146[[#This Row],[Conditionnement proposé par le candidat, exprimé en unité de mesure]]</f>
        <v>#DIV/0!</v>
      </c>
      <c r="Q73" s="20" t="e">
        <f>Tableau146[[#This Row],[Prix TTC 
de l''unité de mesure]]*Tableau146[[#This Row],[Quantité annuelle indicative (non contractuelle), exprimée en unité de mesure]]</f>
        <v>#DIV/0!</v>
      </c>
      <c r="R73" s="22"/>
    </row>
    <row r="74" spans="1:18" ht="24" customHeight="1" x14ac:dyDescent="0.25">
      <c r="A74" s="22"/>
      <c r="B74" s="22"/>
      <c r="C74" s="22"/>
      <c r="D74" s="28" t="s">
        <v>314</v>
      </c>
      <c r="E74" s="36" t="s">
        <v>44</v>
      </c>
      <c r="F74" s="28" t="s">
        <v>45</v>
      </c>
      <c r="G74" s="38" t="s">
        <v>24</v>
      </c>
      <c r="H74" s="44">
        <v>1</v>
      </c>
      <c r="I74" s="29">
        <v>2</v>
      </c>
      <c r="J74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4" s="19"/>
      <c r="L74" s="90"/>
      <c r="M74" s="18"/>
      <c r="N74" s="20"/>
      <c r="O74" s="20"/>
      <c r="P74" s="21" t="e">
        <f>Tableau146[[#This Row],[Prix TTC 
du conditionnement]]/Tableau146[[#This Row],[Conditionnement proposé par le candidat, exprimé en unité de mesure]]</f>
        <v>#DIV/0!</v>
      </c>
      <c r="Q74" s="20" t="e">
        <f>Tableau146[[#This Row],[Prix TTC 
de l''unité de mesure]]*Tableau146[[#This Row],[Quantité annuelle indicative (non contractuelle), exprimée en unité de mesure]]</f>
        <v>#DIV/0!</v>
      </c>
      <c r="R74" s="22"/>
    </row>
    <row r="75" spans="1:18" ht="24" customHeight="1" x14ac:dyDescent="0.25">
      <c r="A75" s="22"/>
      <c r="B75" s="22"/>
      <c r="C75" s="22"/>
      <c r="D75" s="28" t="s">
        <v>315</v>
      </c>
      <c r="E75" s="36" t="s">
        <v>46</v>
      </c>
      <c r="F75" s="28" t="s">
        <v>47</v>
      </c>
      <c r="G75" s="38" t="s">
        <v>24</v>
      </c>
      <c r="H75" s="44">
        <v>1</v>
      </c>
      <c r="I75" s="29">
        <v>2</v>
      </c>
      <c r="J75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5" s="19"/>
      <c r="L75" s="90"/>
      <c r="M75" s="18"/>
      <c r="N75" s="20"/>
      <c r="O75" s="20"/>
      <c r="P75" s="21" t="e">
        <f>Tableau146[[#This Row],[Prix TTC 
du conditionnement]]/Tableau146[[#This Row],[Conditionnement proposé par le candidat, exprimé en unité de mesure]]</f>
        <v>#DIV/0!</v>
      </c>
      <c r="Q75" s="20" t="e">
        <f>Tableau146[[#This Row],[Prix TTC 
de l''unité de mesure]]*Tableau146[[#This Row],[Quantité annuelle indicative (non contractuelle), exprimée en unité de mesure]]</f>
        <v>#DIV/0!</v>
      </c>
      <c r="R75" s="22"/>
    </row>
    <row r="76" spans="1:18" ht="24" customHeight="1" x14ac:dyDescent="0.25">
      <c r="A76" s="22"/>
      <c r="B76" s="22"/>
      <c r="C76" s="22"/>
      <c r="D76" s="28" t="s">
        <v>316</v>
      </c>
      <c r="E76" s="36" t="s">
        <v>48</v>
      </c>
      <c r="F76" s="28" t="s">
        <v>49</v>
      </c>
      <c r="G76" s="38" t="s">
        <v>24</v>
      </c>
      <c r="H76" s="44">
        <v>1</v>
      </c>
      <c r="I76" s="29">
        <v>2</v>
      </c>
      <c r="J76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6" s="19"/>
      <c r="L76" s="90"/>
      <c r="M76" s="18"/>
      <c r="N76" s="20"/>
      <c r="O76" s="20"/>
      <c r="P76" s="21" t="e">
        <f>Tableau146[[#This Row],[Prix TTC 
du conditionnement]]/Tableau146[[#This Row],[Conditionnement proposé par le candidat, exprimé en unité de mesure]]</f>
        <v>#DIV/0!</v>
      </c>
      <c r="Q76" s="20" t="e">
        <f>Tableau146[[#This Row],[Prix TTC 
de l''unité de mesure]]*Tableau146[[#This Row],[Quantité annuelle indicative (non contractuelle), exprimée en unité de mesure]]</f>
        <v>#DIV/0!</v>
      </c>
      <c r="R76" s="22"/>
    </row>
    <row r="77" spans="1:18" ht="24" customHeight="1" x14ac:dyDescent="0.25">
      <c r="A77" s="22"/>
      <c r="B77" s="22"/>
      <c r="C77" s="22"/>
      <c r="D77" s="28" t="s">
        <v>317</v>
      </c>
      <c r="E77" s="36" t="s">
        <v>50</v>
      </c>
      <c r="F77" s="28" t="s">
        <v>51</v>
      </c>
      <c r="G77" s="38" t="s">
        <v>24</v>
      </c>
      <c r="H77" s="44">
        <v>1</v>
      </c>
      <c r="I77" s="29">
        <v>2</v>
      </c>
      <c r="J77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7" s="19"/>
      <c r="L77" s="90"/>
      <c r="M77" s="18"/>
      <c r="N77" s="20"/>
      <c r="O77" s="20"/>
      <c r="P77" s="21" t="e">
        <f>Tableau146[[#This Row],[Prix TTC 
du conditionnement]]/Tableau146[[#This Row],[Conditionnement proposé par le candidat, exprimé en unité de mesure]]</f>
        <v>#DIV/0!</v>
      </c>
      <c r="Q77" s="20" t="e">
        <f>Tableau146[[#This Row],[Prix TTC 
de l''unité de mesure]]*Tableau146[[#This Row],[Quantité annuelle indicative (non contractuelle), exprimée en unité de mesure]]</f>
        <v>#DIV/0!</v>
      </c>
      <c r="R77" s="22"/>
    </row>
    <row r="78" spans="1:18" ht="24" customHeight="1" x14ac:dyDescent="0.25">
      <c r="A78" s="22"/>
      <c r="B78" s="22"/>
      <c r="C78" s="22"/>
      <c r="D78" s="28" t="s">
        <v>318</v>
      </c>
      <c r="E78" s="36" t="s">
        <v>52</v>
      </c>
      <c r="F78" s="28" t="s">
        <v>53</v>
      </c>
      <c r="G78" s="38" t="s">
        <v>24</v>
      </c>
      <c r="H78" s="44">
        <v>1</v>
      </c>
      <c r="I78" s="29">
        <v>2</v>
      </c>
      <c r="J78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8" s="19"/>
      <c r="L78" s="90"/>
      <c r="M78" s="18"/>
      <c r="N78" s="20"/>
      <c r="O78" s="20"/>
      <c r="P78" s="21" t="e">
        <f>Tableau146[[#This Row],[Prix TTC 
du conditionnement]]/Tableau146[[#This Row],[Conditionnement proposé par le candidat, exprimé en unité de mesure]]</f>
        <v>#DIV/0!</v>
      </c>
      <c r="Q78" s="20" t="e">
        <f>Tableau146[[#This Row],[Prix TTC 
de l''unité de mesure]]*Tableau146[[#This Row],[Quantité annuelle indicative (non contractuelle), exprimée en unité de mesure]]</f>
        <v>#DIV/0!</v>
      </c>
      <c r="R78" s="22"/>
    </row>
    <row r="79" spans="1:18" ht="24" customHeight="1" x14ac:dyDescent="0.25">
      <c r="A79" s="22"/>
      <c r="B79" s="22"/>
      <c r="C79" s="22"/>
      <c r="D79" s="28" t="s">
        <v>319</v>
      </c>
      <c r="E79" s="36" t="s">
        <v>54</v>
      </c>
      <c r="F79" s="28" t="s">
        <v>53</v>
      </c>
      <c r="G79" s="38" t="s">
        <v>24</v>
      </c>
      <c r="H79" s="44">
        <v>1</v>
      </c>
      <c r="I79" s="29">
        <v>2</v>
      </c>
      <c r="J79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79" s="19"/>
      <c r="L79" s="90"/>
      <c r="M79" s="18"/>
      <c r="N79" s="20"/>
      <c r="O79" s="20"/>
      <c r="P79" s="21" t="e">
        <f>Tableau146[[#This Row],[Prix TTC 
du conditionnement]]/Tableau146[[#This Row],[Conditionnement proposé par le candidat, exprimé en unité de mesure]]</f>
        <v>#DIV/0!</v>
      </c>
      <c r="Q79" s="20" t="e">
        <f>Tableau146[[#This Row],[Prix TTC 
de l''unité de mesure]]*Tableau146[[#This Row],[Quantité annuelle indicative (non contractuelle), exprimée en unité de mesure]]</f>
        <v>#DIV/0!</v>
      </c>
      <c r="R79" s="22"/>
    </row>
    <row r="80" spans="1:18" ht="24" customHeight="1" x14ac:dyDescent="0.25">
      <c r="A80" s="22"/>
      <c r="B80" s="22"/>
      <c r="C80" s="22"/>
      <c r="D80" s="28" t="s">
        <v>320</v>
      </c>
      <c r="E80" s="36" t="s">
        <v>55</v>
      </c>
      <c r="F80" s="28" t="s">
        <v>53</v>
      </c>
      <c r="G80" s="38" t="s">
        <v>24</v>
      </c>
      <c r="H80" s="44">
        <v>1</v>
      </c>
      <c r="I80" s="29">
        <v>2</v>
      </c>
      <c r="J80" s="29">
        <f>Tableau146[[#This Row],[Quantité annuelle indicative (non contractuelle), exprimée en unité de conditionnement ]]*Tableau146[[#This Row],[Conditionnement préféré par l''université, exprimé en unité de mesure]]</f>
        <v>2</v>
      </c>
      <c r="K80" s="19"/>
      <c r="L80" s="90"/>
      <c r="M80" s="18"/>
      <c r="N80" s="20"/>
      <c r="O80" s="20"/>
      <c r="P80" s="21" t="e">
        <f>Tableau146[[#This Row],[Prix TTC 
du conditionnement]]/Tableau146[[#This Row],[Conditionnement proposé par le candidat, exprimé en unité de mesure]]</f>
        <v>#DIV/0!</v>
      </c>
      <c r="Q80" s="20" t="e">
        <f>Tableau146[[#This Row],[Prix TTC 
de l''unité de mesure]]*Tableau146[[#This Row],[Quantité annuelle indicative (non contractuelle), exprimée en unité de mesure]]</f>
        <v>#DIV/0!</v>
      </c>
      <c r="R80" s="22"/>
    </row>
    <row r="81" spans="1:18" ht="24" customHeight="1" x14ac:dyDescent="0.25">
      <c r="A81" s="22"/>
      <c r="B81" s="22"/>
      <c r="C81" s="22"/>
      <c r="D81" s="30" t="s">
        <v>321</v>
      </c>
      <c r="E81" s="37" t="s">
        <v>56</v>
      </c>
      <c r="F81" s="30" t="s">
        <v>57</v>
      </c>
      <c r="G81" s="38" t="s">
        <v>24</v>
      </c>
      <c r="H81" s="44">
        <v>1</v>
      </c>
      <c r="I81" s="31">
        <v>2</v>
      </c>
      <c r="J81" s="31">
        <f>Tableau146[[#This Row],[Quantité annuelle indicative (non contractuelle), exprimée en unité de conditionnement ]]*Tableau146[[#This Row],[Conditionnement préféré par l''université, exprimé en unité de mesure]]</f>
        <v>2</v>
      </c>
      <c r="K81" s="19"/>
      <c r="L81" s="90"/>
      <c r="M81" s="26"/>
      <c r="N81" s="27"/>
      <c r="O81" s="27"/>
      <c r="P81" s="21" t="e">
        <f>Tableau146[[#This Row],[Prix TTC 
du conditionnement]]/Tableau146[[#This Row],[Conditionnement proposé par le candidat, exprimé en unité de mesure]]</f>
        <v>#DIV/0!</v>
      </c>
      <c r="Q81" s="27" t="e">
        <f>Tableau146[[#This Row],[Prix TTC 
de l''unité de mesure]]*Tableau146[[#This Row],[Quantité annuelle indicative (non contractuelle), exprimée en unité de mesure]]</f>
        <v>#DIV/0!</v>
      </c>
      <c r="R81" s="22"/>
    </row>
    <row r="82" spans="1:18" ht="24" customHeight="1" x14ac:dyDescent="0.25">
      <c r="A82" s="22"/>
      <c r="B82" s="22"/>
      <c r="C82" s="22"/>
      <c r="D82" s="30" t="s">
        <v>322</v>
      </c>
      <c r="E82" s="37" t="s">
        <v>58</v>
      </c>
      <c r="F82" s="30" t="s">
        <v>59</v>
      </c>
      <c r="G82" s="38" t="s">
        <v>24</v>
      </c>
      <c r="H82" s="44">
        <v>1</v>
      </c>
      <c r="I82" s="31">
        <v>2</v>
      </c>
      <c r="J82" s="31">
        <f>Tableau146[[#This Row],[Quantité annuelle indicative (non contractuelle), exprimée en unité de conditionnement ]]*Tableau146[[#This Row],[Conditionnement préféré par l''université, exprimé en unité de mesure]]</f>
        <v>2</v>
      </c>
      <c r="K82" s="19"/>
      <c r="L82" s="90"/>
      <c r="M82" s="26"/>
      <c r="N82" s="27"/>
      <c r="O82" s="27"/>
      <c r="P82" s="21" t="e">
        <f>Tableau146[[#This Row],[Prix TTC 
du conditionnement]]/Tableau146[[#This Row],[Conditionnement proposé par le candidat, exprimé en unité de mesure]]</f>
        <v>#DIV/0!</v>
      </c>
      <c r="Q82" s="27" t="e">
        <f>Tableau146[[#This Row],[Prix TTC 
de l''unité de mesure]]*Tableau146[[#This Row],[Quantité annuelle indicative (non contractuelle), exprimée en unité de mesure]]</f>
        <v>#DIV/0!</v>
      </c>
      <c r="R82" s="22"/>
    </row>
    <row r="83" spans="1:18" ht="24" customHeight="1" thickBot="1" x14ac:dyDescent="0.3">
      <c r="A83" s="22"/>
      <c r="B83" s="22"/>
      <c r="C83" s="22"/>
      <c r="D83" s="24"/>
      <c r="E83" s="46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</row>
    <row r="84" spans="1:18" ht="39.950000000000003" customHeight="1" thickBot="1" x14ac:dyDescent="0.3">
      <c r="A84" s="22"/>
      <c r="B84" s="22"/>
      <c r="C84" s="32"/>
      <c r="D84" s="84" t="s">
        <v>37</v>
      </c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6"/>
      <c r="P84" s="87"/>
      <c r="Q84" s="88"/>
    </row>
    <row r="85" spans="1:18" ht="24" customHeight="1" thickBot="1" x14ac:dyDescent="0.3">
      <c r="A85" s="22"/>
      <c r="B85" s="22"/>
      <c r="C85" s="22"/>
      <c r="D85" s="35"/>
      <c r="E85" s="51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25"/>
    </row>
    <row r="86" spans="1:18" s="1" customFormat="1" ht="70.5" customHeight="1" thickBot="1" x14ac:dyDescent="0.3">
      <c r="A86" s="22"/>
      <c r="B86" s="22"/>
      <c r="C86" s="22"/>
      <c r="D86" s="33" t="s">
        <v>23</v>
      </c>
      <c r="E86" s="48" t="s">
        <v>28</v>
      </c>
      <c r="F86" s="3" t="s">
        <v>0</v>
      </c>
      <c r="G86" s="3" t="s">
        <v>1</v>
      </c>
      <c r="H86" s="3" t="s">
        <v>2</v>
      </c>
      <c r="I86" s="3" t="s">
        <v>3</v>
      </c>
      <c r="J86" s="3" t="s">
        <v>4</v>
      </c>
      <c r="K86" s="4" t="s">
        <v>5</v>
      </c>
      <c r="L86" s="5" t="s">
        <v>445</v>
      </c>
      <c r="M86" s="5" t="s">
        <v>6</v>
      </c>
      <c r="N86" s="5" t="s">
        <v>8</v>
      </c>
      <c r="O86" s="5" t="s">
        <v>9</v>
      </c>
      <c r="P86" s="6" t="s">
        <v>10</v>
      </c>
      <c r="Q86" s="7" t="s">
        <v>7</v>
      </c>
      <c r="R86" s="22"/>
    </row>
    <row r="87" spans="1:18" ht="24" customHeight="1" x14ac:dyDescent="0.25">
      <c r="A87" s="22"/>
      <c r="B87" s="22"/>
      <c r="C87" s="22"/>
      <c r="D87" s="28" t="s">
        <v>323</v>
      </c>
      <c r="E87" s="36" t="s">
        <v>128</v>
      </c>
      <c r="F87" s="28" t="s">
        <v>53</v>
      </c>
      <c r="G87" s="28" t="s">
        <v>24</v>
      </c>
      <c r="H87" s="29">
        <v>20</v>
      </c>
      <c r="I87" s="29">
        <v>5</v>
      </c>
      <c r="J87" s="29">
        <f>Tableau14[[#This Row],[Quantité annuelle indicative (non contractuelle), exprimée en unité de conditionnement ]]*Tableau14[[#This Row],[Conditionnement préféré par l''université, exprimé en unité de mesure]]</f>
        <v>100</v>
      </c>
      <c r="K87" s="19"/>
      <c r="L87" s="28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6,67 - MAX : 60</v>
      </c>
      <c r="M87" s="18"/>
      <c r="N87" s="20"/>
      <c r="O87" s="20"/>
      <c r="P87" s="21" t="e">
        <f>Tableau14[[#This Row],[Prix TTC 
du conditionnement]]/Tableau14[[#This Row],[Conditionnement proposé par le candidat, exprimé en unité de mesure]]</f>
        <v>#DIV/0!</v>
      </c>
      <c r="Q87" s="20" t="e">
        <f>Tableau14[[#This Row],[Prix TTC 
de l''unité de mesure]]*Tableau14[[#This Row],[Quantité annuelle indicative (non contractuelle), exprimée en unité de mesure]]</f>
        <v>#DIV/0!</v>
      </c>
      <c r="R87" s="22"/>
    </row>
    <row r="88" spans="1:18" ht="24" customHeight="1" x14ac:dyDescent="0.25">
      <c r="A88" s="22"/>
      <c r="B88" s="22"/>
      <c r="C88" s="22"/>
      <c r="D88" s="38" t="s">
        <v>324</v>
      </c>
      <c r="E88" s="36" t="s">
        <v>129</v>
      </c>
      <c r="F88" s="38" t="s">
        <v>53</v>
      </c>
      <c r="G88" s="38" t="s">
        <v>24</v>
      </c>
      <c r="H88" s="39">
        <v>20</v>
      </c>
      <c r="I88" s="29">
        <v>5</v>
      </c>
      <c r="J88" s="39">
        <f>Tableau14[[#This Row],[Quantité annuelle indicative (non contractuelle), exprimée en unité de conditionnement ]]*Tableau14[[#This Row],[Conditionnement préféré par l''université, exprimé en unité de mesure]]</f>
        <v>100</v>
      </c>
      <c r="K88" s="40"/>
      <c r="L88" s="38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6,67 - MAX : 60</v>
      </c>
      <c r="M88" s="41"/>
      <c r="N88" s="42"/>
      <c r="O88" s="42"/>
      <c r="P88" s="43" t="e">
        <f>Tableau14[[#This Row],[Prix TTC 
du conditionnement]]/Tableau14[[#This Row],[Conditionnement proposé par le candidat, exprimé en unité de mesure]]</f>
        <v>#DIV/0!</v>
      </c>
      <c r="Q88" s="42" t="e">
        <f>Tableau14[[#This Row],[Prix TTC 
de l''unité de mesure]]*Tableau14[[#This Row],[Quantité annuelle indicative (non contractuelle), exprimée en unité de mesure]]</f>
        <v>#DIV/0!</v>
      </c>
      <c r="R88" s="22"/>
    </row>
    <row r="89" spans="1:18" ht="24" customHeight="1" x14ac:dyDescent="0.25">
      <c r="A89" s="22"/>
      <c r="B89" s="22"/>
      <c r="C89" s="22"/>
      <c r="D89" s="38" t="s">
        <v>325</v>
      </c>
      <c r="E89" s="36" t="s">
        <v>130</v>
      </c>
      <c r="F89" s="38" t="s">
        <v>53</v>
      </c>
      <c r="G89" s="38" t="s">
        <v>24</v>
      </c>
      <c r="H89" s="39">
        <v>20</v>
      </c>
      <c r="I89" s="29">
        <v>5</v>
      </c>
      <c r="J89" s="39">
        <f>Tableau14[[#This Row],[Quantité annuelle indicative (non contractuelle), exprimée en unité de conditionnement ]]*Tableau14[[#This Row],[Conditionnement préféré par l''université, exprimé en unité de mesure]]</f>
        <v>100</v>
      </c>
      <c r="K89" s="40"/>
      <c r="L89" s="38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6,67 - MAX : 60</v>
      </c>
      <c r="M89" s="41"/>
      <c r="N89" s="42"/>
      <c r="O89" s="42"/>
      <c r="P89" s="43" t="e">
        <f>Tableau14[[#This Row],[Prix TTC 
du conditionnement]]/Tableau14[[#This Row],[Conditionnement proposé par le candidat, exprimé en unité de mesure]]</f>
        <v>#DIV/0!</v>
      </c>
      <c r="Q89" s="42" t="e">
        <f>Tableau14[[#This Row],[Prix TTC 
de l''unité de mesure]]*Tableau14[[#This Row],[Quantité annuelle indicative (non contractuelle), exprimée en unité de mesure]]</f>
        <v>#DIV/0!</v>
      </c>
      <c r="R89" s="22"/>
    </row>
    <row r="90" spans="1:18" ht="24" customHeight="1" x14ac:dyDescent="0.25">
      <c r="A90" s="22"/>
      <c r="B90" s="22"/>
      <c r="C90" s="22"/>
      <c r="D90" s="38" t="s">
        <v>326</v>
      </c>
      <c r="E90" s="36" t="s">
        <v>131</v>
      </c>
      <c r="F90" s="38" t="s">
        <v>53</v>
      </c>
      <c r="G90" s="38" t="s">
        <v>24</v>
      </c>
      <c r="H90" s="39">
        <v>10</v>
      </c>
      <c r="I90" s="29">
        <v>5</v>
      </c>
      <c r="J90" s="39">
        <f>Tableau14[[#This Row],[Quantité annuelle indicative (non contractuelle), exprimée en unité de conditionnement ]]*Tableau14[[#This Row],[Conditionnement préféré par l''université, exprimé en unité de mesure]]</f>
        <v>50</v>
      </c>
      <c r="K90" s="40"/>
      <c r="L90" s="38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90" s="41"/>
      <c r="N90" s="42"/>
      <c r="O90" s="42"/>
      <c r="P90" s="43" t="e">
        <f>Tableau14[[#This Row],[Prix TTC 
du conditionnement]]/Tableau14[[#This Row],[Conditionnement proposé par le candidat, exprimé en unité de mesure]]</f>
        <v>#DIV/0!</v>
      </c>
      <c r="Q90" s="42" t="e">
        <f>Tableau14[[#This Row],[Prix TTC 
de l''unité de mesure]]*Tableau14[[#This Row],[Quantité annuelle indicative (non contractuelle), exprimée en unité de mesure]]</f>
        <v>#DIV/0!</v>
      </c>
      <c r="R90" s="22"/>
    </row>
    <row r="91" spans="1:18" ht="24" customHeight="1" x14ac:dyDescent="0.25">
      <c r="A91" s="22"/>
      <c r="B91" s="22"/>
      <c r="C91" s="22"/>
      <c r="D91" s="38" t="s">
        <v>327</v>
      </c>
      <c r="E91" s="36" t="s">
        <v>132</v>
      </c>
      <c r="F91" s="38" t="s">
        <v>53</v>
      </c>
      <c r="G91" s="38" t="s">
        <v>24</v>
      </c>
      <c r="H91" s="39">
        <v>50</v>
      </c>
      <c r="I91" s="29">
        <v>5</v>
      </c>
      <c r="J91" s="39">
        <f>Tableau14[[#This Row],[Quantité annuelle indicative (non contractuelle), exprimée en unité de conditionnement ]]*Tableau14[[#This Row],[Conditionnement préféré par l''université, exprimé en unité de mesure]]</f>
        <v>250</v>
      </c>
      <c r="K91" s="40"/>
      <c r="L91" s="38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16,67 - MAX : 150</v>
      </c>
      <c r="M91" s="41"/>
      <c r="N91" s="42"/>
      <c r="O91" s="42"/>
      <c r="P91" s="43" t="e">
        <f>Tableau14[[#This Row],[Prix TTC 
du conditionnement]]/Tableau14[[#This Row],[Conditionnement proposé par le candidat, exprimé en unité de mesure]]</f>
        <v>#DIV/0!</v>
      </c>
      <c r="Q91" s="42" t="e">
        <f>Tableau14[[#This Row],[Prix TTC 
de l''unité de mesure]]*Tableau14[[#This Row],[Quantité annuelle indicative (non contractuelle), exprimée en unité de mesure]]</f>
        <v>#DIV/0!</v>
      </c>
      <c r="R91" s="22"/>
    </row>
    <row r="92" spans="1:18" ht="24" customHeight="1" x14ac:dyDescent="0.25">
      <c r="A92" s="22"/>
      <c r="B92" s="22"/>
      <c r="C92" s="22"/>
      <c r="D92" s="38" t="s">
        <v>328</v>
      </c>
      <c r="E92" s="36" t="s">
        <v>133</v>
      </c>
      <c r="F92" s="38" t="s">
        <v>53</v>
      </c>
      <c r="G92" s="38" t="s">
        <v>24</v>
      </c>
      <c r="H92" s="44">
        <v>1</v>
      </c>
      <c r="I92" s="29">
        <v>5</v>
      </c>
      <c r="J9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2" s="40"/>
      <c r="L92" s="89"/>
      <c r="M92" s="41"/>
      <c r="N92" s="42"/>
      <c r="O92" s="42"/>
      <c r="P92" s="43" t="e">
        <f>Tableau14[[#This Row],[Prix TTC 
du conditionnement]]/Tableau14[[#This Row],[Conditionnement proposé par le candidat, exprimé en unité de mesure]]</f>
        <v>#DIV/0!</v>
      </c>
      <c r="Q92" s="42" t="e">
        <f>Tableau14[[#This Row],[Prix TTC 
de l''unité de mesure]]*Tableau14[[#This Row],[Quantité annuelle indicative (non contractuelle), exprimée en unité de mesure]]</f>
        <v>#DIV/0!</v>
      </c>
      <c r="R92" s="22"/>
    </row>
    <row r="93" spans="1:18" ht="24" customHeight="1" x14ac:dyDescent="0.25">
      <c r="A93" s="22"/>
      <c r="B93" s="22"/>
      <c r="C93" s="22"/>
      <c r="D93" s="38" t="s">
        <v>329</v>
      </c>
      <c r="E93" s="36" t="s">
        <v>134</v>
      </c>
      <c r="F93" s="38" t="s">
        <v>53</v>
      </c>
      <c r="G93" s="38" t="s">
        <v>24</v>
      </c>
      <c r="H93" s="44">
        <v>1</v>
      </c>
      <c r="I93" s="29">
        <v>5</v>
      </c>
      <c r="J9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3" s="40"/>
      <c r="L93" s="89"/>
      <c r="M93" s="41"/>
      <c r="N93" s="42"/>
      <c r="O93" s="42"/>
      <c r="P93" s="43" t="e">
        <f>Tableau14[[#This Row],[Prix TTC 
du conditionnement]]/Tableau14[[#This Row],[Conditionnement proposé par le candidat, exprimé en unité de mesure]]</f>
        <v>#DIV/0!</v>
      </c>
      <c r="Q93" s="42" t="e">
        <f>Tableau14[[#This Row],[Prix TTC 
de l''unité de mesure]]*Tableau14[[#This Row],[Quantité annuelle indicative (non contractuelle), exprimée en unité de mesure]]</f>
        <v>#DIV/0!</v>
      </c>
      <c r="R93" s="22"/>
    </row>
    <row r="94" spans="1:18" ht="24" customHeight="1" x14ac:dyDescent="0.25">
      <c r="A94" s="22"/>
      <c r="B94" s="22"/>
      <c r="C94" s="22"/>
      <c r="D94" s="38" t="s">
        <v>330</v>
      </c>
      <c r="E94" s="36" t="s">
        <v>135</v>
      </c>
      <c r="F94" s="38" t="s">
        <v>53</v>
      </c>
      <c r="G94" s="38" t="s">
        <v>24</v>
      </c>
      <c r="H94" s="44">
        <v>1</v>
      </c>
      <c r="I94" s="29">
        <v>5</v>
      </c>
      <c r="J9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4" s="40"/>
      <c r="L94" s="89"/>
      <c r="M94" s="41"/>
      <c r="N94" s="42"/>
      <c r="O94" s="42"/>
      <c r="P94" s="43" t="e">
        <f>Tableau14[[#This Row],[Prix TTC 
du conditionnement]]/Tableau14[[#This Row],[Conditionnement proposé par le candidat, exprimé en unité de mesure]]</f>
        <v>#DIV/0!</v>
      </c>
      <c r="Q94" s="42" t="e">
        <f>Tableau14[[#This Row],[Prix TTC 
de l''unité de mesure]]*Tableau14[[#This Row],[Quantité annuelle indicative (non contractuelle), exprimée en unité de mesure]]</f>
        <v>#DIV/0!</v>
      </c>
      <c r="R94" s="22"/>
    </row>
    <row r="95" spans="1:18" ht="24" customHeight="1" x14ac:dyDescent="0.25">
      <c r="A95" s="22"/>
      <c r="B95" s="22"/>
      <c r="C95" s="22"/>
      <c r="D95" s="38" t="s">
        <v>331</v>
      </c>
      <c r="E95" s="36" t="s">
        <v>136</v>
      </c>
      <c r="F95" s="38" t="s">
        <v>53</v>
      </c>
      <c r="G95" s="38" t="s">
        <v>24</v>
      </c>
      <c r="H95" s="44">
        <v>1</v>
      </c>
      <c r="I95" s="29">
        <v>5</v>
      </c>
      <c r="J9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5" s="40"/>
      <c r="L95" s="89"/>
      <c r="M95" s="41"/>
      <c r="N95" s="42"/>
      <c r="O95" s="42"/>
      <c r="P95" s="43" t="e">
        <f>Tableau14[[#This Row],[Prix TTC 
du conditionnement]]/Tableau14[[#This Row],[Conditionnement proposé par le candidat, exprimé en unité de mesure]]</f>
        <v>#DIV/0!</v>
      </c>
      <c r="Q95" s="42" t="e">
        <f>Tableau14[[#This Row],[Prix TTC 
de l''unité de mesure]]*Tableau14[[#This Row],[Quantité annuelle indicative (non contractuelle), exprimée en unité de mesure]]</f>
        <v>#DIV/0!</v>
      </c>
      <c r="R95" s="22"/>
    </row>
    <row r="96" spans="1:18" ht="24" customHeight="1" x14ac:dyDescent="0.25">
      <c r="A96" s="22"/>
      <c r="B96" s="22"/>
      <c r="C96" s="22"/>
      <c r="D96" s="38" t="s">
        <v>332</v>
      </c>
      <c r="E96" s="36" t="s">
        <v>137</v>
      </c>
      <c r="F96" s="38" t="s">
        <v>53</v>
      </c>
      <c r="G96" s="38" t="s">
        <v>24</v>
      </c>
      <c r="H96" s="44">
        <v>1</v>
      </c>
      <c r="I96" s="29">
        <v>5</v>
      </c>
      <c r="J96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6" s="40"/>
      <c r="L96" s="89"/>
      <c r="M96" s="41"/>
      <c r="N96" s="42"/>
      <c r="O96" s="42"/>
      <c r="P96" s="43" t="e">
        <f>Tableau14[[#This Row],[Prix TTC 
du conditionnement]]/Tableau14[[#This Row],[Conditionnement proposé par le candidat, exprimé en unité de mesure]]</f>
        <v>#DIV/0!</v>
      </c>
      <c r="Q96" s="42" t="e">
        <f>Tableau14[[#This Row],[Prix TTC 
de l''unité de mesure]]*Tableau14[[#This Row],[Quantité annuelle indicative (non contractuelle), exprimée en unité de mesure]]</f>
        <v>#DIV/0!</v>
      </c>
      <c r="R96" s="22"/>
    </row>
    <row r="97" spans="1:18" ht="24" customHeight="1" x14ac:dyDescent="0.25">
      <c r="A97" s="22"/>
      <c r="B97" s="22"/>
      <c r="C97" s="22"/>
      <c r="D97" s="38" t="s">
        <v>333</v>
      </c>
      <c r="E97" s="36" t="s">
        <v>138</v>
      </c>
      <c r="F97" s="38" t="s">
        <v>53</v>
      </c>
      <c r="G97" s="38" t="s">
        <v>24</v>
      </c>
      <c r="H97" s="44">
        <v>1</v>
      </c>
      <c r="I97" s="29">
        <v>5</v>
      </c>
      <c r="J97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7" s="40"/>
      <c r="L97" s="89"/>
      <c r="M97" s="41"/>
      <c r="N97" s="42"/>
      <c r="O97" s="42"/>
      <c r="P97" s="43" t="e">
        <f>Tableau14[[#This Row],[Prix TTC 
du conditionnement]]/Tableau14[[#This Row],[Conditionnement proposé par le candidat, exprimé en unité de mesure]]</f>
        <v>#DIV/0!</v>
      </c>
      <c r="Q97" s="42" t="e">
        <f>Tableau14[[#This Row],[Prix TTC 
de l''unité de mesure]]*Tableau14[[#This Row],[Quantité annuelle indicative (non contractuelle), exprimée en unité de mesure]]</f>
        <v>#DIV/0!</v>
      </c>
      <c r="R97" s="22"/>
    </row>
    <row r="98" spans="1:18" ht="24" customHeight="1" x14ac:dyDescent="0.25">
      <c r="A98" s="22"/>
      <c r="B98" s="22"/>
      <c r="C98" s="22"/>
      <c r="D98" s="38" t="s">
        <v>334</v>
      </c>
      <c r="E98" s="36" t="s">
        <v>139</v>
      </c>
      <c r="F98" s="38" t="s">
        <v>53</v>
      </c>
      <c r="G98" s="38" t="s">
        <v>24</v>
      </c>
      <c r="H98" s="44">
        <v>1</v>
      </c>
      <c r="I98" s="29">
        <v>5</v>
      </c>
      <c r="J98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8" s="40"/>
      <c r="L98" s="89"/>
      <c r="M98" s="41"/>
      <c r="N98" s="42"/>
      <c r="O98" s="42"/>
      <c r="P98" s="43" t="e">
        <f>Tableau14[[#This Row],[Prix TTC 
du conditionnement]]/Tableau14[[#This Row],[Conditionnement proposé par le candidat, exprimé en unité de mesure]]</f>
        <v>#DIV/0!</v>
      </c>
      <c r="Q98" s="42" t="e">
        <f>Tableau14[[#This Row],[Prix TTC 
de l''unité de mesure]]*Tableau14[[#This Row],[Quantité annuelle indicative (non contractuelle), exprimée en unité de mesure]]</f>
        <v>#DIV/0!</v>
      </c>
      <c r="R98" s="22"/>
    </row>
    <row r="99" spans="1:18" ht="24" customHeight="1" x14ac:dyDescent="0.25">
      <c r="A99" s="22"/>
      <c r="B99" s="22"/>
      <c r="C99" s="22"/>
      <c r="D99" s="38" t="s">
        <v>335</v>
      </c>
      <c r="E99" s="36" t="s">
        <v>140</v>
      </c>
      <c r="F99" s="38" t="s">
        <v>53</v>
      </c>
      <c r="G99" s="38" t="s">
        <v>24</v>
      </c>
      <c r="H99" s="44">
        <v>1</v>
      </c>
      <c r="I99" s="29">
        <v>5</v>
      </c>
      <c r="J99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99" s="40"/>
      <c r="L99" s="89"/>
      <c r="M99" s="41"/>
      <c r="N99" s="42"/>
      <c r="O99" s="42"/>
      <c r="P99" s="43" t="e">
        <f>Tableau14[[#This Row],[Prix TTC 
du conditionnement]]/Tableau14[[#This Row],[Conditionnement proposé par le candidat, exprimé en unité de mesure]]</f>
        <v>#DIV/0!</v>
      </c>
      <c r="Q99" s="42" t="e">
        <f>Tableau14[[#This Row],[Prix TTC 
de l''unité de mesure]]*Tableau14[[#This Row],[Quantité annuelle indicative (non contractuelle), exprimée en unité de mesure]]</f>
        <v>#DIV/0!</v>
      </c>
      <c r="R99" s="22"/>
    </row>
    <row r="100" spans="1:18" ht="24" customHeight="1" x14ac:dyDescent="0.25">
      <c r="A100" s="22"/>
      <c r="B100" s="22"/>
      <c r="C100" s="22"/>
      <c r="D100" s="38" t="s">
        <v>336</v>
      </c>
      <c r="E100" s="36" t="s">
        <v>141</v>
      </c>
      <c r="F100" s="38" t="s">
        <v>53</v>
      </c>
      <c r="G100" s="38" t="s">
        <v>24</v>
      </c>
      <c r="H100" s="44">
        <v>1</v>
      </c>
      <c r="I100" s="29">
        <v>5</v>
      </c>
      <c r="J100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0" s="40"/>
      <c r="L100" s="89"/>
      <c r="M100" s="41"/>
      <c r="N100" s="42"/>
      <c r="O100" s="42"/>
      <c r="P100" s="43" t="e">
        <f>Tableau14[[#This Row],[Prix TTC 
du conditionnement]]/Tableau14[[#This Row],[Conditionnement proposé par le candidat, exprimé en unité de mesure]]</f>
        <v>#DIV/0!</v>
      </c>
      <c r="Q100" s="42" t="e">
        <f>Tableau14[[#This Row],[Prix TTC 
de l''unité de mesure]]*Tableau14[[#This Row],[Quantité annuelle indicative (non contractuelle), exprimée en unité de mesure]]</f>
        <v>#DIV/0!</v>
      </c>
      <c r="R100" s="22"/>
    </row>
    <row r="101" spans="1:18" ht="24" customHeight="1" x14ac:dyDescent="0.25">
      <c r="A101" s="22"/>
      <c r="B101" s="22"/>
      <c r="C101" s="22"/>
      <c r="D101" s="38" t="s">
        <v>337</v>
      </c>
      <c r="E101" s="36" t="s">
        <v>142</v>
      </c>
      <c r="F101" s="38" t="s">
        <v>53</v>
      </c>
      <c r="G101" s="38" t="s">
        <v>24</v>
      </c>
      <c r="H101" s="44">
        <v>1</v>
      </c>
      <c r="I101" s="29">
        <v>5</v>
      </c>
      <c r="J101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1" s="40"/>
      <c r="L101" s="89"/>
      <c r="M101" s="41"/>
      <c r="N101" s="42"/>
      <c r="O101" s="42"/>
      <c r="P101" s="43" t="e">
        <f>Tableau14[[#This Row],[Prix TTC 
du conditionnement]]/Tableau14[[#This Row],[Conditionnement proposé par le candidat, exprimé en unité de mesure]]</f>
        <v>#DIV/0!</v>
      </c>
      <c r="Q101" s="42" t="e">
        <f>Tableau14[[#This Row],[Prix TTC 
de l''unité de mesure]]*Tableau14[[#This Row],[Quantité annuelle indicative (non contractuelle), exprimée en unité de mesure]]</f>
        <v>#DIV/0!</v>
      </c>
      <c r="R101" s="22"/>
    </row>
    <row r="102" spans="1:18" ht="24" customHeight="1" x14ac:dyDescent="0.25">
      <c r="A102" s="22"/>
      <c r="B102" s="22"/>
      <c r="C102" s="22"/>
      <c r="D102" s="38" t="s">
        <v>338</v>
      </c>
      <c r="E102" s="36" t="s">
        <v>143</v>
      </c>
      <c r="F102" s="38" t="s">
        <v>53</v>
      </c>
      <c r="G102" s="38" t="s">
        <v>24</v>
      </c>
      <c r="H102" s="44">
        <v>1</v>
      </c>
      <c r="I102" s="29">
        <v>5</v>
      </c>
      <c r="J10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2" s="40"/>
      <c r="L102" s="89"/>
      <c r="M102" s="41"/>
      <c r="N102" s="42"/>
      <c r="O102" s="42"/>
      <c r="P102" s="43" t="e">
        <f>Tableau14[[#This Row],[Prix TTC 
du conditionnement]]/Tableau14[[#This Row],[Conditionnement proposé par le candidat, exprimé en unité de mesure]]</f>
        <v>#DIV/0!</v>
      </c>
      <c r="Q102" s="42" t="e">
        <f>Tableau14[[#This Row],[Prix TTC 
de l''unité de mesure]]*Tableau14[[#This Row],[Quantité annuelle indicative (non contractuelle), exprimée en unité de mesure]]</f>
        <v>#DIV/0!</v>
      </c>
      <c r="R102" s="22"/>
    </row>
    <row r="103" spans="1:18" ht="24" customHeight="1" x14ac:dyDescent="0.25">
      <c r="A103" s="22"/>
      <c r="B103" s="22"/>
      <c r="C103" s="22"/>
      <c r="D103" s="38" t="s">
        <v>339</v>
      </c>
      <c r="E103" s="36" t="s">
        <v>144</v>
      </c>
      <c r="F103" s="38" t="s">
        <v>53</v>
      </c>
      <c r="G103" s="38" t="s">
        <v>24</v>
      </c>
      <c r="H103" s="44">
        <v>1</v>
      </c>
      <c r="I103" s="29">
        <v>5</v>
      </c>
      <c r="J10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3" s="40"/>
      <c r="L103" s="89"/>
      <c r="M103" s="41"/>
      <c r="N103" s="42"/>
      <c r="O103" s="42"/>
      <c r="P103" s="43" t="e">
        <f>Tableau14[[#This Row],[Prix TTC 
du conditionnement]]/Tableau14[[#This Row],[Conditionnement proposé par le candidat, exprimé en unité de mesure]]</f>
        <v>#DIV/0!</v>
      </c>
      <c r="Q103" s="42" t="e">
        <f>Tableau14[[#This Row],[Prix TTC 
de l''unité de mesure]]*Tableau14[[#This Row],[Quantité annuelle indicative (non contractuelle), exprimée en unité de mesure]]</f>
        <v>#DIV/0!</v>
      </c>
      <c r="R103" s="22"/>
    </row>
    <row r="104" spans="1:18" ht="24" customHeight="1" x14ac:dyDescent="0.25">
      <c r="A104" s="22"/>
      <c r="B104" s="22"/>
      <c r="C104" s="22"/>
      <c r="D104" s="38" t="s">
        <v>340</v>
      </c>
      <c r="E104" s="36" t="s">
        <v>145</v>
      </c>
      <c r="F104" s="38" t="s">
        <v>53</v>
      </c>
      <c r="G104" s="38" t="s">
        <v>24</v>
      </c>
      <c r="H104" s="44">
        <v>1</v>
      </c>
      <c r="I104" s="29">
        <v>5</v>
      </c>
      <c r="J10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4" s="40"/>
      <c r="L104" s="89"/>
      <c r="M104" s="41"/>
      <c r="N104" s="42"/>
      <c r="O104" s="42"/>
      <c r="P104" s="43" t="e">
        <f>Tableau14[[#This Row],[Prix TTC 
du conditionnement]]/Tableau14[[#This Row],[Conditionnement proposé par le candidat, exprimé en unité de mesure]]</f>
        <v>#DIV/0!</v>
      </c>
      <c r="Q104" s="42" t="e">
        <f>Tableau14[[#This Row],[Prix TTC 
de l''unité de mesure]]*Tableau14[[#This Row],[Quantité annuelle indicative (non contractuelle), exprimée en unité de mesure]]</f>
        <v>#DIV/0!</v>
      </c>
      <c r="R104" s="22"/>
    </row>
    <row r="105" spans="1:18" ht="24" customHeight="1" x14ac:dyDescent="0.25">
      <c r="A105" s="22"/>
      <c r="B105" s="22"/>
      <c r="C105" s="22"/>
      <c r="D105" s="38" t="s">
        <v>341</v>
      </c>
      <c r="E105" s="36" t="s">
        <v>146</v>
      </c>
      <c r="F105" s="38" t="s">
        <v>53</v>
      </c>
      <c r="G105" s="38" t="s">
        <v>24</v>
      </c>
      <c r="H105" s="44">
        <v>1</v>
      </c>
      <c r="I105" s="29">
        <v>5</v>
      </c>
      <c r="J10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5" s="40"/>
      <c r="L105" s="89"/>
      <c r="M105" s="41"/>
      <c r="N105" s="42"/>
      <c r="O105" s="42"/>
      <c r="P105" s="43" t="e">
        <f>Tableau14[[#This Row],[Prix TTC 
du conditionnement]]/Tableau14[[#This Row],[Conditionnement proposé par le candidat, exprimé en unité de mesure]]</f>
        <v>#DIV/0!</v>
      </c>
      <c r="Q105" s="42" t="e">
        <f>Tableau14[[#This Row],[Prix TTC 
de l''unité de mesure]]*Tableau14[[#This Row],[Quantité annuelle indicative (non contractuelle), exprimée en unité de mesure]]</f>
        <v>#DIV/0!</v>
      </c>
      <c r="R105" s="22"/>
    </row>
    <row r="106" spans="1:18" ht="24" customHeight="1" x14ac:dyDescent="0.25">
      <c r="A106" s="22"/>
      <c r="B106" s="22"/>
      <c r="C106" s="22"/>
      <c r="D106" s="38" t="s">
        <v>342</v>
      </c>
      <c r="E106" s="36" t="s">
        <v>147</v>
      </c>
      <c r="F106" s="38" t="s">
        <v>53</v>
      </c>
      <c r="G106" s="38" t="s">
        <v>24</v>
      </c>
      <c r="H106" s="44">
        <v>1</v>
      </c>
      <c r="I106" s="29">
        <v>5</v>
      </c>
      <c r="J106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6" s="40"/>
      <c r="L106" s="89"/>
      <c r="M106" s="41"/>
      <c r="N106" s="42"/>
      <c r="O106" s="42"/>
      <c r="P106" s="43" t="e">
        <f>Tableau14[[#This Row],[Prix TTC 
du conditionnement]]/Tableau14[[#This Row],[Conditionnement proposé par le candidat, exprimé en unité de mesure]]</f>
        <v>#DIV/0!</v>
      </c>
      <c r="Q106" s="42" t="e">
        <f>Tableau14[[#This Row],[Prix TTC 
de l''unité de mesure]]*Tableau14[[#This Row],[Quantité annuelle indicative (non contractuelle), exprimée en unité de mesure]]</f>
        <v>#DIV/0!</v>
      </c>
      <c r="R106" s="22"/>
    </row>
    <row r="107" spans="1:18" ht="24" customHeight="1" x14ac:dyDescent="0.25">
      <c r="A107" s="22"/>
      <c r="B107" s="22"/>
      <c r="C107" s="22"/>
      <c r="D107" s="38" t="s">
        <v>343</v>
      </c>
      <c r="E107" s="36" t="s">
        <v>148</v>
      </c>
      <c r="F107" s="38" t="s">
        <v>53</v>
      </c>
      <c r="G107" s="38" t="s">
        <v>24</v>
      </c>
      <c r="H107" s="44">
        <v>1</v>
      </c>
      <c r="I107" s="29">
        <v>5</v>
      </c>
      <c r="J107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7" s="40"/>
      <c r="L107" s="89"/>
      <c r="M107" s="41"/>
      <c r="N107" s="42"/>
      <c r="O107" s="42"/>
      <c r="P107" s="43" t="e">
        <f>Tableau14[[#This Row],[Prix TTC 
du conditionnement]]/Tableau14[[#This Row],[Conditionnement proposé par le candidat, exprimé en unité de mesure]]</f>
        <v>#DIV/0!</v>
      </c>
      <c r="Q107" s="42" t="e">
        <f>Tableau14[[#This Row],[Prix TTC 
de l''unité de mesure]]*Tableau14[[#This Row],[Quantité annuelle indicative (non contractuelle), exprimée en unité de mesure]]</f>
        <v>#DIV/0!</v>
      </c>
      <c r="R107" s="22"/>
    </row>
    <row r="108" spans="1:18" ht="24" customHeight="1" x14ac:dyDescent="0.25">
      <c r="A108" s="22"/>
      <c r="B108" s="22"/>
      <c r="C108" s="22"/>
      <c r="D108" s="38" t="s">
        <v>344</v>
      </c>
      <c r="E108" s="36" t="s">
        <v>149</v>
      </c>
      <c r="F108" s="38" t="s">
        <v>53</v>
      </c>
      <c r="G108" s="38" t="s">
        <v>24</v>
      </c>
      <c r="H108" s="44">
        <v>1</v>
      </c>
      <c r="I108" s="29">
        <v>5</v>
      </c>
      <c r="J108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8" s="40"/>
      <c r="L108" s="89"/>
      <c r="M108" s="41"/>
      <c r="N108" s="42"/>
      <c r="O108" s="42"/>
      <c r="P108" s="43" t="e">
        <f>Tableau14[[#This Row],[Prix TTC 
du conditionnement]]/Tableau14[[#This Row],[Conditionnement proposé par le candidat, exprimé en unité de mesure]]</f>
        <v>#DIV/0!</v>
      </c>
      <c r="Q108" s="42" t="e">
        <f>Tableau14[[#This Row],[Prix TTC 
de l''unité de mesure]]*Tableau14[[#This Row],[Quantité annuelle indicative (non contractuelle), exprimée en unité de mesure]]</f>
        <v>#DIV/0!</v>
      </c>
      <c r="R108" s="22"/>
    </row>
    <row r="109" spans="1:18" ht="24" customHeight="1" x14ac:dyDescent="0.25">
      <c r="A109" s="22"/>
      <c r="B109" s="22"/>
      <c r="C109" s="22"/>
      <c r="D109" s="38" t="s">
        <v>345</v>
      </c>
      <c r="E109" s="36" t="s">
        <v>150</v>
      </c>
      <c r="F109" s="38" t="s">
        <v>53</v>
      </c>
      <c r="G109" s="38" t="s">
        <v>24</v>
      </c>
      <c r="H109" s="44">
        <v>1</v>
      </c>
      <c r="I109" s="29">
        <v>5</v>
      </c>
      <c r="J109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09" s="40"/>
      <c r="L109" s="89"/>
      <c r="M109" s="41"/>
      <c r="N109" s="42"/>
      <c r="O109" s="42"/>
      <c r="P109" s="43" t="e">
        <f>Tableau14[[#This Row],[Prix TTC 
du conditionnement]]/Tableau14[[#This Row],[Conditionnement proposé par le candidat, exprimé en unité de mesure]]</f>
        <v>#DIV/0!</v>
      </c>
      <c r="Q109" s="42" t="e">
        <f>Tableau14[[#This Row],[Prix TTC 
de l''unité de mesure]]*Tableau14[[#This Row],[Quantité annuelle indicative (non contractuelle), exprimée en unité de mesure]]</f>
        <v>#DIV/0!</v>
      </c>
      <c r="R109" s="22"/>
    </row>
    <row r="110" spans="1:18" ht="24" customHeight="1" x14ac:dyDescent="0.25">
      <c r="A110" s="22"/>
      <c r="B110" s="22"/>
      <c r="C110" s="22"/>
      <c r="D110" s="38" t="s">
        <v>346</v>
      </c>
      <c r="E110" s="36" t="s">
        <v>151</v>
      </c>
      <c r="F110" s="38" t="s">
        <v>53</v>
      </c>
      <c r="G110" s="38" t="s">
        <v>24</v>
      </c>
      <c r="H110" s="44">
        <v>1</v>
      </c>
      <c r="I110" s="29">
        <v>5</v>
      </c>
      <c r="J110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0" s="40"/>
      <c r="L110" s="89"/>
      <c r="M110" s="41"/>
      <c r="N110" s="42"/>
      <c r="O110" s="42"/>
      <c r="P110" s="43" t="e">
        <f>Tableau14[[#This Row],[Prix TTC 
du conditionnement]]/Tableau14[[#This Row],[Conditionnement proposé par le candidat, exprimé en unité de mesure]]</f>
        <v>#DIV/0!</v>
      </c>
      <c r="Q110" s="42" t="e">
        <f>Tableau14[[#This Row],[Prix TTC 
de l''unité de mesure]]*Tableau14[[#This Row],[Quantité annuelle indicative (non contractuelle), exprimée en unité de mesure]]</f>
        <v>#DIV/0!</v>
      </c>
      <c r="R110" s="22"/>
    </row>
    <row r="111" spans="1:18" ht="24" customHeight="1" x14ac:dyDescent="0.25">
      <c r="A111" s="22"/>
      <c r="B111" s="22"/>
      <c r="C111" s="22"/>
      <c r="D111" s="38" t="s">
        <v>347</v>
      </c>
      <c r="E111" s="36" t="s">
        <v>152</v>
      </c>
      <c r="F111" s="38" t="s">
        <v>53</v>
      </c>
      <c r="G111" s="38" t="s">
        <v>24</v>
      </c>
      <c r="H111" s="44">
        <v>1</v>
      </c>
      <c r="I111" s="29">
        <v>5</v>
      </c>
      <c r="J111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1" s="40"/>
      <c r="L111" s="89"/>
      <c r="M111" s="41"/>
      <c r="N111" s="42"/>
      <c r="O111" s="42"/>
      <c r="P111" s="43" t="e">
        <f>Tableau14[[#This Row],[Prix TTC 
du conditionnement]]/Tableau14[[#This Row],[Conditionnement proposé par le candidat, exprimé en unité de mesure]]</f>
        <v>#DIV/0!</v>
      </c>
      <c r="Q111" s="42" t="e">
        <f>Tableau14[[#This Row],[Prix TTC 
de l''unité de mesure]]*Tableau14[[#This Row],[Quantité annuelle indicative (non contractuelle), exprimée en unité de mesure]]</f>
        <v>#DIV/0!</v>
      </c>
      <c r="R111" s="22"/>
    </row>
    <row r="112" spans="1:18" ht="24" customHeight="1" x14ac:dyDescent="0.25">
      <c r="A112" s="22"/>
      <c r="B112" s="22"/>
      <c r="C112" s="22"/>
      <c r="D112" s="38" t="s">
        <v>348</v>
      </c>
      <c r="E112" s="36" t="s">
        <v>153</v>
      </c>
      <c r="F112" s="38" t="s">
        <v>53</v>
      </c>
      <c r="G112" s="38" t="s">
        <v>24</v>
      </c>
      <c r="H112" s="44">
        <v>1</v>
      </c>
      <c r="I112" s="29">
        <v>5</v>
      </c>
      <c r="J11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2" s="40"/>
      <c r="L112" s="89"/>
      <c r="M112" s="41"/>
      <c r="N112" s="42"/>
      <c r="O112" s="42"/>
      <c r="P112" s="43" t="e">
        <f>Tableau14[[#This Row],[Prix TTC 
du conditionnement]]/Tableau14[[#This Row],[Conditionnement proposé par le candidat, exprimé en unité de mesure]]</f>
        <v>#DIV/0!</v>
      </c>
      <c r="Q112" s="42" t="e">
        <f>Tableau14[[#This Row],[Prix TTC 
de l''unité de mesure]]*Tableau14[[#This Row],[Quantité annuelle indicative (non contractuelle), exprimée en unité de mesure]]</f>
        <v>#DIV/0!</v>
      </c>
      <c r="R112" s="22"/>
    </row>
    <row r="113" spans="1:18" ht="24" customHeight="1" x14ac:dyDescent="0.25">
      <c r="A113" s="22"/>
      <c r="B113" s="22"/>
      <c r="C113" s="22"/>
      <c r="D113" s="38" t="s">
        <v>349</v>
      </c>
      <c r="E113" s="36" t="s">
        <v>154</v>
      </c>
      <c r="F113" s="38" t="s">
        <v>53</v>
      </c>
      <c r="G113" s="38" t="s">
        <v>24</v>
      </c>
      <c r="H113" s="44">
        <v>1</v>
      </c>
      <c r="I113" s="29">
        <v>5</v>
      </c>
      <c r="J11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3" s="40"/>
      <c r="L113" s="89"/>
      <c r="M113" s="41"/>
      <c r="N113" s="42"/>
      <c r="O113" s="42"/>
      <c r="P113" s="43" t="e">
        <f>Tableau14[[#This Row],[Prix TTC 
du conditionnement]]/Tableau14[[#This Row],[Conditionnement proposé par le candidat, exprimé en unité de mesure]]</f>
        <v>#DIV/0!</v>
      </c>
      <c r="Q113" s="42" t="e">
        <f>Tableau14[[#This Row],[Prix TTC 
de l''unité de mesure]]*Tableau14[[#This Row],[Quantité annuelle indicative (non contractuelle), exprimée en unité de mesure]]</f>
        <v>#DIV/0!</v>
      </c>
      <c r="R113" s="22"/>
    </row>
    <row r="114" spans="1:18" ht="24" customHeight="1" x14ac:dyDescent="0.25">
      <c r="A114" s="22"/>
      <c r="B114" s="22"/>
      <c r="C114" s="22"/>
      <c r="D114" s="38" t="s">
        <v>350</v>
      </c>
      <c r="E114" s="36" t="s">
        <v>155</v>
      </c>
      <c r="F114" s="38" t="s">
        <v>53</v>
      </c>
      <c r="G114" s="38" t="s">
        <v>24</v>
      </c>
      <c r="H114" s="44">
        <v>1</v>
      </c>
      <c r="I114" s="29">
        <v>5</v>
      </c>
      <c r="J11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4" s="40"/>
      <c r="L114" s="89"/>
      <c r="M114" s="41"/>
      <c r="N114" s="42"/>
      <c r="O114" s="42"/>
      <c r="P114" s="43" t="e">
        <f>Tableau14[[#This Row],[Prix TTC 
du conditionnement]]/Tableau14[[#This Row],[Conditionnement proposé par le candidat, exprimé en unité de mesure]]</f>
        <v>#DIV/0!</v>
      </c>
      <c r="Q114" s="42" t="e">
        <f>Tableau14[[#This Row],[Prix TTC 
de l''unité de mesure]]*Tableau14[[#This Row],[Quantité annuelle indicative (non contractuelle), exprimée en unité de mesure]]</f>
        <v>#DIV/0!</v>
      </c>
      <c r="R114" s="22"/>
    </row>
    <row r="115" spans="1:18" ht="24" customHeight="1" x14ac:dyDescent="0.25">
      <c r="A115" s="22"/>
      <c r="B115" s="22"/>
      <c r="C115" s="22"/>
      <c r="D115" s="38" t="s">
        <v>351</v>
      </c>
      <c r="E115" s="36" t="s">
        <v>156</v>
      </c>
      <c r="F115" s="38" t="s">
        <v>53</v>
      </c>
      <c r="G115" s="38" t="s">
        <v>24</v>
      </c>
      <c r="H115" s="44">
        <v>1</v>
      </c>
      <c r="I115" s="29">
        <v>5</v>
      </c>
      <c r="J11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5" s="40"/>
      <c r="L115" s="89"/>
      <c r="M115" s="41"/>
      <c r="N115" s="42"/>
      <c r="O115" s="42"/>
      <c r="P115" s="43" t="e">
        <f>Tableau14[[#This Row],[Prix TTC 
du conditionnement]]/Tableau14[[#This Row],[Conditionnement proposé par le candidat, exprimé en unité de mesure]]</f>
        <v>#DIV/0!</v>
      </c>
      <c r="Q115" s="42" t="e">
        <f>Tableau14[[#This Row],[Prix TTC 
de l''unité de mesure]]*Tableau14[[#This Row],[Quantité annuelle indicative (non contractuelle), exprimée en unité de mesure]]</f>
        <v>#DIV/0!</v>
      </c>
      <c r="R115" s="22"/>
    </row>
    <row r="116" spans="1:18" ht="24" customHeight="1" x14ac:dyDescent="0.25">
      <c r="A116" s="22"/>
      <c r="B116" s="22"/>
      <c r="C116" s="22"/>
      <c r="D116" s="38" t="s">
        <v>352</v>
      </c>
      <c r="E116" s="36" t="s">
        <v>157</v>
      </c>
      <c r="F116" s="38" t="s">
        <v>53</v>
      </c>
      <c r="G116" s="38" t="s">
        <v>24</v>
      </c>
      <c r="H116" s="44">
        <v>1</v>
      </c>
      <c r="I116" s="29">
        <v>5</v>
      </c>
      <c r="J116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6" s="40"/>
      <c r="L116" s="89"/>
      <c r="M116" s="41"/>
      <c r="N116" s="42"/>
      <c r="O116" s="42"/>
      <c r="P116" s="43" t="e">
        <f>Tableau14[[#This Row],[Prix TTC 
du conditionnement]]/Tableau14[[#This Row],[Conditionnement proposé par le candidat, exprimé en unité de mesure]]</f>
        <v>#DIV/0!</v>
      </c>
      <c r="Q116" s="42" t="e">
        <f>Tableau14[[#This Row],[Prix TTC 
de l''unité de mesure]]*Tableau14[[#This Row],[Quantité annuelle indicative (non contractuelle), exprimée en unité de mesure]]</f>
        <v>#DIV/0!</v>
      </c>
      <c r="R116" s="22"/>
    </row>
    <row r="117" spans="1:18" ht="24" customHeight="1" x14ac:dyDescent="0.25">
      <c r="A117" s="22"/>
      <c r="B117" s="22"/>
      <c r="C117" s="22"/>
      <c r="D117" s="38" t="s">
        <v>353</v>
      </c>
      <c r="E117" s="36" t="s">
        <v>158</v>
      </c>
      <c r="F117" s="38" t="s">
        <v>53</v>
      </c>
      <c r="G117" s="38" t="s">
        <v>24</v>
      </c>
      <c r="H117" s="44">
        <v>1</v>
      </c>
      <c r="I117" s="29">
        <v>5</v>
      </c>
      <c r="J117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7" s="40"/>
      <c r="L117" s="89"/>
      <c r="M117" s="41"/>
      <c r="N117" s="42"/>
      <c r="O117" s="42"/>
      <c r="P117" s="43" t="e">
        <f>Tableau14[[#This Row],[Prix TTC 
du conditionnement]]/Tableau14[[#This Row],[Conditionnement proposé par le candidat, exprimé en unité de mesure]]</f>
        <v>#DIV/0!</v>
      </c>
      <c r="Q117" s="42" t="e">
        <f>Tableau14[[#This Row],[Prix TTC 
de l''unité de mesure]]*Tableau14[[#This Row],[Quantité annuelle indicative (non contractuelle), exprimée en unité de mesure]]</f>
        <v>#DIV/0!</v>
      </c>
      <c r="R117" s="22"/>
    </row>
    <row r="118" spans="1:18" ht="24" customHeight="1" x14ac:dyDescent="0.25">
      <c r="A118" s="22"/>
      <c r="B118" s="22"/>
      <c r="C118" s="22"/>
      <c r="D118" s="38" t="s">
        <v>354</v>
      </c>
      <c r="E118" s="36" t="s">
        <v>159</v>
      </c>
      <c r="F118" s="38" t="s">
        <v>53</v>
      </c>
      <c r="G118" s="38" t="s">
        <v>24</v>
      </c>
      <c r="H118" s="44">
        <v>1</v>
      </c>
      <c r="I118" s="29">
        <v>5</v>
      </c>
      <c r="J118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8" s="40"/>
      <c r="L118" s="89"/>
      <c r="M118" s="41"/>
      <c r="N118" s="42"/>
      <c r="O118" s="42"/>
      <c r="P118" s="43" t="e">
        <f>Tableau14[[#This Row],[Prix TTC 
du conditionnement]]/Tableau14[[#This Row],[Conditionnement proposé par le candidat, exprimé en unité de mesure]]</f>
        <v>#DIV/0!</v>
      </c>
      <c r="Q118" s="42" t="e">
        <f>Tableau14[[#This Row],[Prix TTC 
de l''unité de mesure]]*Tableau14[[#This Row],[Quantité annuelle indicative (non contractuelle), exprimée en unité de mesure]]</f>
        <v>#DIV/0!</v>
      </c>
      <c r="R118" s="22"/>
    </row>
    <row r="119" spans="1:18" ht="24" customHeight="1" x14ac:dyDescent="0.25">
      <c r="A119" s="22"/>
      <c r="B119" s="22"/>
      <c r="C119" s="22"/>
      <c r="D119" s="38" t="s">
        <v>355</v>
      </c>
      <c r="E119" s="36" t="s">
        <v>160</v>
      </c>
      <c r="F119" s="38" t="s">
        <v>53</v>
      </c>
      <c r="G119" s="38" t="s">
        <v>24</v>
      </c>
      <c r="H119" s="44">
        <v>1</v>
      </c>
      <c r="I119" s="29">
        <v>5</v>
      </c>
      <c r="J119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19" s="40"/>
      <c r="L119" s="89"/>
      <c r="M119" s="41"/>
      <c r="N119" s="42"/>
      <c r="O119" s="42"/>
      <c r="P119" s="43" t="e">
        <f>Tableau14[[#This Row],[Prix TTC 
du conditionnement]]/Tableau14[[#This Row],[Conditionnement proposé par le candidat, exprimé en unité de mesure]]</f>
        <v>#DIV/0!</v>
      </c>
      <c r="Q119" s="42" t="e">
        <f>Tableau14[[#This Row],[Prix TTC 
de l''unité de mesure]]*Tableau14[[#This Row],[Quantité annuelle indicative (non contractuelle), exprimée en unité de mesure]]</f>
        <v>#DIV/0!</v>
      </c>
      <c r="R119" s="22"/>
    </row>
    <row r="120" spans="1:18" ht="24" customHeight="1" x14ac:dyDescent="0.25">
      <c r="A120" s="22"/>
      <c r="B120" s="22"/>
      <c r="C120" s="22"/>
      <c r="D120" s="38" t="s">
        <v>356</v>
      </c>
      <c r="E120" s="36" t="s">
        <v>161</v>
      </c>
      <c r="F120" s="38" t="s">
        <v>53</v>
      </c>
      <c r="G120" s="38" t="s">
        <v>24</v>
      </c>
      <c r="H120" s="44">
        <v>1</v>
      </c>
      <c r="I120" s="29">
        <v>5</v>
      </c>
      <c r="J120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0" s="40"/>
      <c r="L120" s="89"/>
      <c r="M120" s="41"/>
      <c r="N120" s="42"/>
      <c r="O120" s="42"/>
      <c r="P120" s="43" t="e">
        <f>Tableau14[[#This Row],[Prix TTC 
du conditionnement]]/Tableau14[[#This Row],[Conditionnement proposé par le candidat, exprimé en unité de mesure]]</f>
        <v>#DIV/0!</v>
      </c>
      <c r="Q120" s="42" t="e">
        <f>Tableau14[[#This Row],[Prix TTC 
de l''unité de mesure]]*Tableau14[[#This Row],[Quantité annuelle indicative (non contractuelle), exprimée en unité de mesure]]</f>
        <v>#DIV/0!</v>
      </c>
      <c r="R120" s="22"/>
    </row>
    <row r="121" spans="1:18" ht="24" customHeight="1" x14ac:dyDescent="0.25">
      <c r="A121" s="22"/>
      <c r="B121" s="22"/>
      <c r="C121" s="22"/>
      <c r="D121" s="38" t="s">
        <v>357</v>
      </c>
      <c r="E121" s="36" t="s">
        <v>162</v>
      </c>
      <c r="F121" s="38" t="s">
        <v>53</v>
      </c>
      <c r="G121" s="38" t="s">
        <v>24</v>
      </c>
      <c r="H121" s="44">
        <v>1</v>
      </c>
      <c r="I121" s="29">
        <v>5</v>
      </c>
      <c r="J121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1" s="40"/>
      <c r="L121" s="89"/>
      <c r="M121" s="41"/>
      <c r="N121" s="42"/>
      <c r="O121" s="42"/>
      <c r="P121" s="43" t="e">
        <f>Tableau14[[#This Row],[Prix TTC 
du conditionnement]]/Tableau14[[#This Row],[Conditionnement proposé par le candidat, exprimé en unité de mesure]]</f>
        <v>#DIV/0!</v>
      </c>
      <c r="Q121" s="42" t="e">
        <f>Tableau14[[#This Row],[Prix TTC 
de l''unité de mesure]]*Tableau14[[#This Row],[Quantité annuelle indicative (non contractuelle), exprimée en unité de mesure]]</f>
        <v>#DIV/0!</v>
      </c>
      <c r="R121" s="22"/>
    </row>
    <row r="122" spans="1:18" ht="24" customHeight="1" x14ac:dyDescent="0.25">
      <c r="A122" s="22"/>
      <c r="B122" s="22"/>
      <c r="C122" s="22"/>
      <c r="D122" s="38" t="s">
        <v>358</v>
      </c>
      <c r="E122" s="36" t="s">
        <v>163</v>
      </c>
      <c r="F122" s="38" t="s">
        <v>53</v>
      </c>
      <c r="G122" s="38" t="s">
        <v>24</v>
      </c>
      <c r="H122" s="44">
        <v>1</v>
      </c>
      <c r="I122" s="29">
        <v>5</v>
      </c>
      <c r="J12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2" s="40"/>
      <c r="L122" s="89"/>
      <c r="M122" s="41"/>
      <c r="N122" s="42"/>
      <c r="O122" s="42"/>
      <c r="P122" s="43" t="e">
        <f>Tableau14[[#This Row],[Prix TTC 
du conditionnement]]/Tableau14[[#This Row],[Conditionnement proposé par le candidat, exprimé en unité de mesure]]</f>
        <v>#DIV/0!</v>
      </c>
      <c r="Q122" s="42" t="e">
        <f>Tableau14[[#This Row],[Prix TTC 
de l''unité de mesure]]*Tableau14[[#This Row],[Quantité annuelle indicative (non contractuelle), exprimée en unité de mesure]]</f>
        <v>#DIV/0!</v>
      </c>
      <c r="R122" s="22"/>
    </row>
    <row r="123" spans="1:18" ht="24" customHeight="1" x14ac:dyDescent="0.25">
      <c r="A123" s="22"/>
      <c r="B123" s="22"/>
      <c r="C123" s="22"/>
      <c r="D123" s="38" t="s">
        <v>359</v>
      </c>
      <c r="E123" s="36" t="s">
        <v>164</v>
      </c>
      <c r="F123" s="38" t="s">
        <v>53</v>
      </c>
      <c r="G123" s="38" t="s">
        <v>24</v>
      </c>
      <c r="H123" s="44">
        <v>1</v>
      </c>
      <c r="I123" s="29">
        <v>5</v>
      </c>
      <c r="J12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3" s="40"/>
      <c r="L123" s="89"/>
      <c r="M123" s="41"/>
      <c r="N123" s="42"/>
      <c r="O123" s="42"/>
      <c r="P123" s="43" t="e">
        <f>Tableau14[[#This Row],[Prix TTC 
du conditionnement]]/Tableau14[[#This Row],[Conditionnement proposé par le candidat, exprimé en unité de mesure]]</f>
        <v>#DIV/0!</v>
      </c>
      <c r="Q123" s="42" t="e">
        <f>Tableau14[[#This Row],[Prix TTC 
de l''unité de mesure]]*Tableau14[[#This Row],[Quantité annuelle indicative (non contractuelle), exprimée en unité de mesure]]</f>
        <v>#DIV/0!</v>
      </c>
      <c r="R123" s="22"/>
    </row>
    <row r="124" spans="1:18" ht="24" customHeight="1" x14ac:dyDescent="0.25">
      <c r="A124" s="22"/>
      <c r="B124" s="22"/>
      <c r="C124" s="22"/>
      <c r="D124" s="38" t="s">
        <v>360</v>
      </c>
      <c r="E124" s="36" t="s">
        <v>165</v>
      </c>
      <c r="F124" s="38" t="s">
        <v>53</v>
      </c>
      <c r="G124" s="38" t="s">
        <v>24</v>
      </c>
      <c r="H124" s="44">
        <v>1</v>
      </c>
      <c r="I124" s="29">
        <v>5</v>
      </c>
      <c r="J12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4" s="40"/>
      <c r="L124" s="89"/>
      <c r="M124" s="41"/>
      <c r="N124" s="42"/>
      <c r="O124" s="42"/>
      <c r="P124" s="43" t="e">
        <f>Tableau14[[#This Row],[Prix TTC 
du conditionnement]]/Tableau14[[#This Row],[Conditionnement proposé par le candidat, exprimé en unité de mesure]]</f>
        <v>#DIV/0!</v>
      </c>
      <c r="Q124" s="42" t="e">
        <f>Tableau14[[#This Row],[Prix TTC 
de l''unité de mesure]]*Tableau14[[#This Row],[Quantité annuelle indicative (non contractuelle), exprimée en unité de mesure]]</f>
        <v>#DIV/0!</v>
      </c>
      <c r="R124" s="22"/>
    </row>
    <row r="125" spans="1:18" ht="24" customHeight="1" x14ac:dyDescent="0.25">
      <c r="A125" s="22"/>
      <c r="B125" s="22"/>
      <c r="C125" s="22"/>
      <c r="D125" s="38" t="s">
        <v>361</v>
      </c>
      <c r="E125" s="36" t="s">
        <v>166</v>
      </c>
      <c r="F125" s="38" t="s">
        <v>53</v>
      </c>
      <c r="G125" s="38" t="s">
        <v>24</v>
      </c>
      <c r="H125" s="44">
        <v>1</v>
      </c>
      <c r="I125" s="29">
        <v>5</v>
      </c>
      <c r="J12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5" s="40"/>
      <c r="L125" s="89"/>
      <c r="M125" s="41"/>
      <c r="N125" s="42"/>
      <c r="O125" s="42"/>
      <c r="P125" s="43" t="e">
        <f>Tableau14[[#This Row],[Prix TTC 
du conditionnement]]/Tableau14[[#This Row],[Conditionnement proposé par le candidat, exprimé en unité de mesure]]</f>
        <v>#DIV/0!</v>
      </c>
      <c r="Q125" s="42" t="e">
        <f>Tableau14[[#This Row],[Prix TTC 
de l''unité de mesure]]*Tableau14[[#This Row],[Quantité annuelle indicative (non contractuelle), exprimée en unité de mesure]]</f>
        <v>#DIV/0!</v>
      </c>
      <c r="R125" s="22"/>
    </row>
    <row r="126" spans="1:18" ht="24" customHeight="1" x14ac:dyDescent="0.25">
      <c r="A126" s="22"/>
      <c r="B126" s="22"/>
      <c r="C126" s="22"/>
      <c r="D126" s="38" t="s">
        <v>362</v>
      </c>
      <c r="E126" s="36" t="s">
        <v>167</v>
      </c>
      <c r="F126" s="38" t="s">
        <v>53</v>
      </c>
      <c r="G126" s="38" t="s">
        <v>24</v>
      </c>
      <c r="H126" s="44">
        <v>1</v>
      </c>
      <c r="I126" s="29">
        <v>5</v>
      </c>
      <c r="J126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6" s="40"/>
      <c r="L126" s="89"/>
      <c r="M126" s="41"/>
      <c r="N126" s="42"/>
      <c r="O126" s="42"/>
      <c r="P126" s="43" t="e">
        <f>Tableau14[[#This Row],[Prix TTC 
du conditionnement]]/Tableau14[[#This Row],[Conditionnement proposé par le candidat, exprimé en unité de mesure]]</f>
        <v>#DIV/0!</v>
      </c>
      <c r="Q126" s="42" t="e">
        <f>Tableau14[[#This Row],[Prix TTC 
de l''unité de mesure]]*Tableau14[[#This Row],[Quantité annuelle indicative (non contractuelle), exprimée en unité de mesure]]</f>
        <v>#DIV/0!</v>
      </c>
      <c r="R126" s="22"/>
    </row>
    <row r="127" spans="1:18" ht="24" customHeight="1" x14ac:dyDescent="0.25">
      <c r="A127" s="22"/>
      <c r="B127" s="22"/>
      <c r="C127" s="22"/>
      <c r="D127" s="38" t="s">
        <v>363</v>
      </c>
      <c r="E127" s="36" t="s">
        <v>168</v>
      </c>
      <c r="F127" s="38" t="s">
        <v>53</v>
      </c>
      <c r="G127" s="38" t="s">
        <v>24</v>
      </c>
      <c r="H127" s="44">
        <v>1</v>
      </c>
      <c r="I127" s="29">
        <v>5</v>
      </c>
      <c r="J127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7" s="40"/>
      <c r="L127" s="89"/>
      <c r="M127" s="41"/>
      <c r="N127" s="42"/>
      <c r="O127" s="42"/>
      <c r="P127" s="43" t="e">
        <f>Tableau14[[#This Row],[Prix TTC 
du conditionnement]]/Tableau14[[#This Row],[Conditionnement proposé par le candidat, exprimé en unité de mesure]]</f>
        <v>#DIV/0!</v>
      </c>
      <c r="Q127" s="42" t="e">
        <f>Tableau14[[#This Row],[Prix TTC 
de l''unité de mesure]]*Tableau14[[#This Row],[Quantité annuelle indicative (non contractuelle), exprimée en unité de mesure]]</f>
        <v>#DIV/0!</v>
      </c>
      <c r="R127" s="22"/>
    </row>
    <row r="128" spans="1:18" ht="24" customHeight="1" x14ac:dyDescent="0.25">
      <c r="A128" s="22"/>
      <c r="B128" s="22"/>
      <c r="C128" s="22"/>
      <c r="D128" s="38" t="s">
        <v>364</v>
      </c>
      <c r="E128" s="36" t="s">
        <v>169</v>
      </c>
      <c r="F128" s="38" t="s">
        <v>53</v>
      </c>
      <c r="G128" s="38" t="s">
        <v>24</v>
      </c>
      <c r="H128" s="44">
        <v>1</v>
      </c>
      <c r="I128" s="29">
        <v>5</v>
      </c>
      <c r="J128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8" s="40"/>
      <c r="L128" s="89"/>
      <c r="M128" s="41"/>
      <c r="N128" s="42"/>
      <c r="O128" s="42"/>
      <c r="P128" s="43" t="e">
        <f>Tableau14[[#This Row],[Prix TTC 
du conditionnement]]/Tableau14[[#This Row],[Conditionnement proposé par le candidat, exprimé en unité de mesure]]</f>
        <v>#DIV/0!</v>
      </c>
      <c r="Q128" s="42" t="e">
        <f>Tableau14[[#This Row],[Prix TTC 
de l''unité de mesure]]*Tableau14[[#This Row],[Quantité annuelle indicative (non contractuelle), exprimée en unité de mesure]]</f>
        <v>#DIV/0!</v>
      </c>
      <c r="R128" s="22"/>
    </row>
    <row r="129" spans="1:18" ht="24" customHeight="1" x14ac:dyDescent="0.25">
      <c r="A129" s="22"/>
      <c r="B129" s="22"/>
      <c r="C129" s="22"/>
      <c r="D129" s="38" t="s">
        <v>365</v>
      </c>
      <c r="E129" s="36" t="s">
        <v>170</v>
      </c>
      <c r="F129" s="38" t="s">
        <v>53</v>
      </c>
      <c r="G129" s="38" t="s">
        <v>24</v>
      </c>
      <c r="H129" s="44">
        <v>1</v>
      </c>
      <c r="I129" s="29">
        <v>5</v>
      </c>
      <c r="J129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29" s="40"/>
      <c r="L129" s="89"/>
      <c r="M129" s="41"/>
      <c r="N129" s="42"/>
      <c r="O129" s="42"/>
      <c r="P129" s="43" t="e">
        <f>Tableau14[[#This Row],[Prix TTC 
du conditionnement]]/Tableau14[[#This Row],[Conditionnement proposé par le candidat, exprimé en unité de mesure]]</f>
        <v>#DIV/0!</v>
      </c>
      <c r="Q129" s="42" t="e">
        <f>Tableau14[[#This Row],[Prix TTC 
de l''unité de mesure]]*Tableau14[[#This Row],[Quantité annuelle indicative (non contractuelle), exprimée en unité de mesure]]</f>
        <v>#DIV/0!</v>
      </c>
      <c r="R129" s="22"/>
    </row>
    <row r="130" spans="1:18" ht="24" customHeight="1" x14ac:dyDescent="0.25">
      <c r="A130" s="22"/>
      <c r="B130" s="22"/>
      <c r="C130" s="22"/>
      <c r="D130" s="38" t="s">
        <v>366</v>
      </c>
      <c r="E130" s="36" t="s">
        <v>171</v>
      </c>
      <c r="F130" s="38" t="s">
        <v>53</v>
      </c>
      <c r="G130" s="38" t="s">
        <v>24</v>
      </c>
      <c r="H130" s="44">
        <v>1</v>
      </c>
      <c r="I130" s="29">
        <v>5</v>
      </c>
      <c r="J130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0" s="40"/>
      <c r="L130" s="89"/>
      <c r="M130" s="41"/>
      <c r="N130" s="42"/>
      <c r="O130" s="42"/>
      <c r="P130" s="43" t="e">
        <f>Tableau14[[#This Row],[Prix TTC 
du conditionnement]]/Tableau14[[#This Row],[Conditionnement proposé par le candidat, exprimé en unité de mesure]]</f>
        <v>#DIV/0!</v>
      </c>
      <c r="Q130" s="42" t="e">
        <f>Tableau14[[#This Row],[Prix TTC 
de l''unité de mesure]]*Tableau14[[#This Row],[Quantité annuelle indicative (non contractuelle), exprimée en unité de mesure]]</f>
        <v>#DIV/0!</v>
      </c>
      <c r="R130" s="22"/>
    </row>
    <row r="131" spans="1:18" ht="24" customHeight="1" x14ac:dyDescent="0.25">
      <c r="A131" s="22"/>
      <c r="B131" s="22"/>
      <c r="C131" s="22"/>
      <c r="D131" s="38" t="s">
        <v>367</v>
      </c>
      <c r="E131" s="36" t="s">
        <v>172</v>
      </c>
      <c r="F131" s="38" t="s">
        <v>53</v>
      </c>
      <c r="G131" s="38" t="s">
        <v>24</v>
      </c>
      <c r="H131" s="44">
        <v>1</v>
      </c>
      <c r="I131" s="29">
        <v>5</v>
      </c>
      <c r="J131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1" s="40"/>
      <c r="L131" s="89"/>
      <c r="M131" s="41"/>
      <c r="N131" s="42"/>
      <c r="O131" s="42"/>
      <c r="P131" s="43" t="e">
        <f>Tableau14[[#This Row],[Prix TTC 
du conditionnement]]/Tableau14[[#This Row],[Conditionnement proposé par le candidat, exprimé en unité de mesure]]</f>
        <v>#DIV/0!</v>
      </c>
      <c r="Q131" s="42" t="e">
        <f>Tableau14[[#This Row],[Prix TTC 
de l''unité de mesure]]*Tableau14[[#This Row],[Quantité annuelle indicative (non contractuelle), exprimée en unité de mesure]]</f>
        <v>#DIV/0!</v>
      </c>
      <c r="R131" s="22"/>
    </row>
    <row r="132" spans="1:18" ht="24" customHeight="1" x14ac:dyDescent="0.25">
      <c r="A132" s="22"/>
      <c r="B132" s="22"/>
      <c r="C132" s="22"/>
      <c r="D132" s="38" t="s">
        <v>368</v>
      </c>
      <c r="E132" s="36" t="s">
        <v>173</v>
      </c>
      <c r="F132" s="38" t="s">
        <v>53</v>
      </c>
      <c r="G132" s="38" t="s">
        <v>24</v>
      </c>
      <c r="H132" s="44">
        <v>1</v>
      </c>
      <c r="I132" s="29">
        <v>5</v>
      </c>
      <c r="J13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2" s="40"/>
      <c r="L132" s="89"/>
      <c r="M132" s="41"/>
      <c r="N132" s="42"/>
      <c r="O132" s="42"/>
      <c r="P132" s="43" t="e">
        <f>Tableau14[[#This Row],[Prix TTC 
du conditionnement]]/Tableau14[[#This Row],[Conditionnement proposé par le candidat, exprimé en unité de mesure]]</f>
        <v>#DIV/0!</v>
      </c>
      <c r="Q132" s="42" t="e">
        <f>Tableau14[[#This Row],[Prix TTC 
de l''unité de mesure]]*Tableau14[[#This Row],[Quantité annuelle indicative (non contractuelle), exprimée en unité de mesure]]</f>
        <v>#DIV/0!</v>
      </c>
      <c r="R132" s="22"/>
    </row>
    <row r="133" spans="1:18" ht="24" customHeight="1" x14ac:dyDescent="0.25">
      <c r="A133" s="22"/>
      <c r="B133" s="22"/>
      <c r="C133" s="22"/>
      <c r="D133" s="38" t="s">
        <v>369</v>
      </c>
      <c r="E133" s="36" t="s">
        <v>174</v>
      </c>
      <c r="F133" s="38" t="s">
        <v>53</v>
      </c>
      <c r="G133" s="38" t="s">
        <v>24</v>
      </c>
      <c r="H133" s="44">
        <v>1</v>
      </c>
      <c r="I133" s="29">
        <v>5</v>
      </c>
      <c r="J13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3" s="40"/>
      <c r="L133" s="89"/>
      <c r="M133" s="41"/>
      <c r="N133" s="42"/>
      <c r="O133" s="42"/>
      <c r="P133" s="43" t="e">
        <f>Tableau14[[#This Row],[Prix TTC 
du conditionnement]]/Tableau14[[#This Row],[Conditionnement proposé par le candidat, exprimé en unité de mesure]]</f>
        <v>#DIV/0!</v>
      </c>
      <c r="Q133" s="42" t="e">
        <f>Tableau14[[#This Row],[Prix TTC 
de l''unité de mesure]]*Tableau14[[#This Row],[Quantité annuelle indicative (non contractuelle), exprimée en unité de mesure]]</f>
        <v>#DIV/0!</v>
      </c>
      <c r="R133" s="22"/>
    </row>
    <row r="134" spans="1:18" ht="24" customHeight="1" x14ac:dyDescent="0.25">
      <c r="A134" s="22"/>
      <c r="B134" s="22"/>
      <c r="C134" s="22"/>
      <c r="D134" s="38" t="s">
        <v>370</v>
      </c>
      <c r="E134" s="36" t="s">
        <v>175</v>
      </c>
      <c r="F134" s="38" t="s">
        <v>53</v>
      </c>
      <c r="G134" s="38" t="s">
        <v>24</v>
      </c>
      <c r="H134" s="44">
        <v>1</v>
      </c>
      <c r="I134" s="29">
        <v>5</v>
      </c>
      <c r="J13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4" s="40"/>
      <c r="L134" s="89"/>
      <c r="M134" s="41"/>
      <c r="N134" s="42"/>
      <c r="O134" s="42"/>
      <c r="P134" s="43" t="e">
        <f>Tableau14[[#This Row],[Prix TTC 
du conditionnement]]/Tableau14[[#This Row],[Conditionnement proposé par le candidat, exprimé en unité de mesure]]</f>
        <v>#DIV/0!</v>
      </c>
      <c r="Q134" s="42" t="e">
        <f>Tableau14[[#This Row],[Prix TTC 
de l''unité de mesure]]*Tableau14[[#This Row],[Quantité annuelle indicative (non contractuelle), exprimée en unité de mesure]]</f>
        <v>#DIV/0!</v>
      </c>
      <c r="R134" s="22"/>
    </row>
    <row r="135" spans="1:18" ht="24" customHeight="1" x14ac:dyDescent="0.25">
      <c r="A135" s="22"/>
      <c r="B135" s="22"/>
      <c r="C135" s="22"/>
      <c r="D135" s="38" t="s">
        <v>371</v>
      </c>
      <c r="E135" s="36" t="s">
        <v>176</v>
      </c>
      <c r="F135" s="38" t="s">
        <v>53</v>
      </c>
      <c r="G135" s="38" t="s">
        <v>24</v>
      </c>
      <c r="H135" s="44">
        <v>1</v>
      </c>
      <c r="I135" s="29">
        <v>5</v>
      </c>
      <c r="J13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5" s="40"/>
      <c r="L135" s="89"/>
      <c r="M135" s="41"/>
      <c r="N135" s="42"/>
      <c r="O135" s="42"/>
      <c r="P135" s="43" t="e">
        <f>Tableau14[[#This Row],[Prix TTC 
du conditionnement]]/Tableau14[[#This Row],[Conditionnement proposé par le candidat, exprimé en unité de mesure]]</f>
        <v>#DIV/0!</v>
      </c>
      <c r="Q135" s="42" t="e">
        <f>Tableau14[[#This Row],[Prix TTC 
de l''unité de mesure]]*Tableau14[[#This Row],[Quantité annuelle indicative (non contractuelle), exprimée en unité de mesure]]</f>
        <v>#DIV/0!</v>
      </c>
      <c r="R135" s="22"/>
    </row>
    <row r="136" spans="1:18" ht="24" customHeight="1" x14ac:dyDescent="0.25">
      <c r="A136" s="22"/>
      <c r="B136" s="22"/>
      <c r="C136" s="22"/>
      <c r="D136" s="38" t="s">
        <v>372</v>
      </c>
      <c r="E136" s="36" t="s">
        <v>177</v>
      </c>
      <c r="F136" s="38" t="s">
        <v>53</v>
      </c>
      <c r="G136" s="38" t="s">
        <v>24</v>
      </c>
      <c r="H136" s="44">
        <v>1</v>
      </c>
      <c r="I136" s="29">
        <v>5</v>
      </c>
      <c r="J136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6" s="40"/>
      <c r="L136" s="89"/>
      <c r="M136" s="41"/>
      <c r="N136" s="42"/>
      <c r="O136" s="42"/>
      <c r="P136" s="43" t="e">
        <f>Tableau14[[#This Row],[Prix TTC 
du conditionnement]]/Tableau14[[#This Row],[Conditionnement proposé par le candidat, exprimé en unité de mesure]]</f>
        <v>#DIV/0!</v>
      </c>
      <c r="Q136" s="42" t="e">
        <f>Tableau14[[#This Row],[Prix TTC 
de l''unité de mesure]]*Tableau14[[#This Row],[Quantité annuelle indicative (non contractuelle), exprimée en unité de mesure]]</f>
        <v>#DIV/0!</v>
      </c>
      <c r="R136" s="22"/>
    </row>
    <row r="137" spans="1:18" ht="24" customHeight="1" x14ac:dyDescent="0.25">
      <c r="A137" s="22"/>
      <c r="B137" s="22"/>
      <c r="C137" s="22"/>
      <c r="D137" s="38" t="s">
        <v>373</v>
      </c>
      <c r="E137" s="36" t="s">
        <v>178</v>
      </c>
      <c r="F137" s="38" t="s">
        <v>53</v>
      </c>
      <c r="G137" s="38" t="s">
        <v>24</v>
      </c>
      <c r="H137" s="44">
        <v>1</v>
      </c>
      <c r="I137" s="29">
        <v>5</v>
      </c>
      <c r="J137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7" s="40"/>
      <c r="L137" s="89"/>
      <c r="M137" s="41"/>
      <c r="N137" s="42"/>
      <c r="O137" s="42"/>
      <c r="P137" s="43" t="e">
        <f>Tableau14[[#This Row],[Prix TTC 
du conditionnement]]/Tableau14[[#This Row],[Conditionnement proposé par le candidat, exprimé en unité de mesure]]</f>
        <v>#DIV/0!</v>
      </c>
      <c r="Q137" s="42" t="e">
        <f>Tableau14[[#This Row],[Prix TTC 
de l''unité de mesure]]*Tableau14[[#This Row],[Quantité annuelle indicative (non contractuelle), exprimée en unité de mesure]]</f>
        <v>#DIV/0!</v>
      </c>
      <c r="R137" s="22"/>
    </row>
    <row r="138" spans="1:18" ht="24" customHeight="1" x14ac:dyDescent="0.25">
      <c r="A138" s="22"/>
      <c r="B138" s="22"/>
      <c r="C138" s="22"/>
      <c r="D138" s="38" t="s">
        <v>374</v>
      </c>
      <c r="E138" s="36" t="s">
        <v>179</v>
      </c>
      <c r="F138" s="38" t="s">
        <v>53</v>
      </c>
      <c r="G138" s="38" t="s">
        <v>24</v>
      </c>
      <c r="H138" s="44">
        <v>1</v>
      </c>
      <c r="I138" s="29">
        <v>5</v>
      </c>
      <c r="J138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8" s="40"/>
      <c r="L138" s="89"/>
      <c r="M138" s="41"/>
      <c r="N138" s="42"/>
      <c r="O138" s="42"/>
      <c r="P138" s="43" t="e">
        <f>Tableau14[[#This Row],[Prix TTC 
du conditionnement]]/Tableau14[[#This Row],[Conditionnement proposé par le candidat, exprimé en unité de mesure]]</f>
        <v>#DIV/0!</v>
      </c>
      <c r="Q138" s="42" t="e">
        <f>Tableau14[[#This Row],[Prix TTC 
de l''unité de mesure]]*Tableau14[[#This Row],[Quantité annuelle indicative (non contractuelle), exprimée en unité de mesure]]</f>
        <v>#DIV/0!</v>
      </c>
      <c r="R138" s="22"/>
    </row>
    <row r="139" spans="1:18" ht="24" customHeight="1" x14ac:dyDescent="0.25">
      <c r="A139" s="22"/>
      <c r="B139" s="22"/>
      <c r="C139" s="22"/>
      <c r="D139" s="38" t="s">
        <v>375</v>
      </c>
      <c r="E139" s="36" t="s">
        <v>180</v>
      </c>
      <c r="F139" s="38" t="s">
        <v>53</v>
      </c>
      <c r="G139" s="38" t="s">
        <v>24</v>
      </c>
      <c r="H139" s="44">
        <v>1</v>
      </c>
      <c r="I139" s="29">
        <v>5</v>
      </c>
      <c r="J139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39" s="40"/>
      <c r="L139" s="89"/>
      <c r="M139" s="41"/>
      <c r="N139" s="42"/>
      <c r="O139" s="42"/>
      <c r="P139" s="43" t="e">
        <f>Tableau14[[#This Row],[Prix TTC 
du conditionnement]]/Tableau14[[#This Row],[Conditionnement proposé par le candidat, exprimé en unité de mesure]]</f>
        <v>#DIV/0!</v>
      </c>
      <c r="Q139" s="42" t="e">
        <f>Tableau14[[#This Row],[Prix TTC 
de l''unité de mesure]]*Tableau14[[#This Row],[Quantité annuelle indicative (non contractuelle), exprimée en unité de mesure]]</f>
        <v>#DIV/0!</v>
      </c>
      <c r="R139" s="22"/>
    </row>
    <row r="140" spans="1:18" ht="24" customHeight="1" x14ac:dyDescent="0.25">
      <c r="A140" s="22"/>
      <c r="B140" s="22"/>
      <c r="C140" s="22"/>
      <c r="D140" s="38" t="s">
        <v>376</v>
      </c>
      <c r="E140" s="36" t="s">
        <v>181</v>
      </c>
      <c r="F140" s="38" t="s">
        <v>53</v>
      </c>
      <c r="G140" s="38" t="s">
        <v>24</v>
      </c>
      <c r="H140" s="44">
        <v>1</v>
      </c>
      <c r="I140" s="29">
        <v>5</v>
      </c>
      <c r="J140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0" s="40"/>
      <c r="L140" s="89"/>
      <c r="M140" s="41"/>
      <c r="N140" s="42"/>
      <c r="O140" s="42"/>
      <c r="P140" s="43" t="e">
        <f>Tableau14[[#This Row],[Prix TTC 
du conditionnement]]/Tableau14[[#This Row],[Conditionnement proposé par le candidat, exprimé en unité de mesure]]</f>
        <v>#DIV/0!</v>
      </c>
      <c r="Q140" s="42" t="e">
        <f>Tableau14[[#This Row],[Prix TTC 
de l''unité de mesure]]*Tableau14[[#This Row],[Quantité annuelle indicative (non contractuelle), exprimée en unité de mesure]]</f>
        <v>#DIV/0!</v>
      </c>
      <c r="R140" s="22"/>
    </row>
    <row r="141" spans="1:18" ht="24" customHeight="1" x14ac:dyDescent="0.25">
      <c r="A141" s="22"/>
      <c r="B141" s="22"/>
      <c r="C141" s="22"/>
      <c r="D141" s="38" t="s">
        <v>377</v>
      </c>
      <c r="E141" s="36" t="s">
        <v>182</v>
      </c>
      <c r="F141" s="38" t="s">
        <v>53</v>
      </c>
      <c r="G141" s="38" t="s">
        <v>24</v>
      </c>
      <c r="H141" s="44">
        <v>1</v>
      </c>
      <c r="I141" s="29">
        <v>5</v>
      </c>
      <c r="J141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1" s="40"/>
      <c r="L141" s="89"/>
      <c r="M141" s="41"/>
      <c r="N141" s="42"/>
      <c r="O141" s="42"/>
      <c r="P141" s="43" t="e">
        <f>Tableau14[[#This Row],[Prix TTC 
du conditionnement]]/Tableau14[[#This Row],[Conditionnement proposé par le candidat, exprimé en unité de mesure]]</f>
        <v>#DIV/0!</v>
      </c>
      <c r="Q141" s="42" t="e">
        <f>Tableau14[[#This Row],[Prix TTC 
de l''unité de mesure]]*Tableau14[[#This Row],[Quantité annuelle indicative (non contractuelle), exprimée en unité de mesure]]</f>
        <v>#DIV/0!</v>
      </c>
      <c r="R141" s="22"/>
    </row>
    <row r="142" spans="1:18" ht="24" customHeight="1" x14ac:dyDescent="0.25">
      <c r="A142" s="22"/>
      <c r="B142" s="22"/>
      <c r="C142" s="22"/>
      <c r="D142" s="38" t="s">
        <v>378</v>
      </c>
      <c r="E142" s="36" t="s">
        <v>183</v>
      </c>
      <c r="F142" s="38" t="s">
        <v>53</v>
      </c>
      <c r="G142" s="38" t="s">
        <v>24</v>
      </c>
      <c r="H142" s="44">
        <v>1</v>
      </c>
      <c r="I142" s="29">
        <v>5</v>
      </c>
      <c r="J14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2" s="40"/>
      <c r="L142" s="89"/>
      <c r="M142" s="41"/>
      <c r="N142" s="42"/>
      <c r="O142" s="42"/>
      <c r="P142" s="43" t="e">
        <f>Tableau14[[#This Row],[Prix TTC 
du conditionnement]]/Tableau14[[#This Row],[Conditionnement proposé par le candidat, exprimé en unité de mesure]]</f>
        <v>#DIV/0!</v>
      </c>
      <c r="Q142" s="42" t="e">
        <f>Tableau14[[#This Row],[Prix TTC 
de l''unité de mesure]]*Tableau14[[#This Row],[Quantité annuelle indicative (non contractuelle), exprimée en unité de mesure]]</f>
        <v>#DIV/0!</v>
      </c>
      <c r="R142" s="22"/>
    </row>
    <row r="143" spans="1:18" ht="24" customHeight="1" x14ac:dyDescent="0.25">
      <c r="A143" s="22"/>
      <c r="B143" s="22"/>
      <c r="C143" s="22"/>
      <c r="D143" s="38" t="s">
        <v>379</v>
      </c>
      <c r="E143" s="36" t="s">
        <v>184</v>
      </c>
      <c r="F143" s="38" t="s">
        <v>53</v>
      </c>
      <c r="G143" s="38" t="s">
        <v>24</v>
      </c>
      <c r="H143" s="44">
        <v>1</v>
      </c>
      <c r="I143" s="29">
        <v>5</v>
      </c>
      <c r="J14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3" s="40"/>
      <c r="L143" s="89"/>
      <c r="M143" s="41"/>
      <c r="N143" s="42"/>
      <c r="O143" s="42"/>
      <c r="P143" s="43" t="e">
        <f>Tableau14[[#This Row],[Prix TTC 
du conditionnement]]/Tableau14[[#This Row],[Conditionnement proposé par le candidat, exprimé en unité de mesure]]</f>
        <v>#DIV/0!</v>
      </c>
      <c r="Q143" s="42" t="e">
        <f>Tableau14[[#This Row],[Prix TTC 
de l''unité de mesure]]*Tableau14[[#This Row],[Quantité annuelle indicative (non contractuelle), exprimée en unité de mesure]]</f>
        <v>#DIV/0!</v>
      </c>
      <c r="R143" s="22"/>
    </row>
    <row r="144" spans="1:18" ht="24" customHeight="1" x14ac:dyDescent="0.25">
      <c r="A144" s="22"/>
      <c r="B144" s="22"/>
      <c r="C144" s="22"/>
      <c r="D144" s="38" t="s">
        <v>380</v>
      </c>
      <c r="E144" s="36" t="s">
        <v>185</v>
      </c>
      <c r="F144" s="38" t="s">
        <v>53</v>
      </c>
      <c r="G144" s="38" t="s">
        <v>24</v>
      </c>
      <c r="H144" s="44">
        <v>1</v>
      </c>
      <c r="I144" s="29">
        <v>5</v>
      </c>
      <c r="J14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4" s="40"/>
      <c r="L144" s="89"/>
      <c r="M144" s="41"/>
      <c r="N144" s="42"/>
      <c r="O144" s="42"/>
      <c r="P144" s="43" t="e">
        <f>Tableau14[[#This Row],[Prix TTC 
du conditionnement]]/Tableau14[[#This Row],[Conditionnement proposé par le candidat, exprimé en unité de mesure]]</f>
        <v>#DIV/0!</v>
      </c>
      <c r="Q144" s="42" t="e">
        <f>Tableau14[[#This Row],[Prix TTC 
de l''unité de mesure]]*Tableau14[[#This Row],[Quantité annuelle indicative (non contractuelle), exprimée en unité de mesure]]</f>
        <v>#DIV/0!</v>
      </c>
      <c r="R144" s="22"/>
    </row>
    <row r="145" spans="1:18" ht="24" customHeight="1" x14ac:dyDescent="0.25">
      <c r="A145" s="22"/>
      <c r="B145" s="22"/>
      <c r="C145" s="22"/>
      <c r="D145" s="38" t="s">
        <v>381</v>
      </c>
      <c r="E145" s="36" t="s">
        <v>186</v>
      </c>
      <c r="F145" s="38" t="s">
        <v>53</v>
      </c>
      <c r="G145" s="38" t="s">
        <v>24</v>
      </c>
      <c r="H145" s="44">
        <v>1</v>
      </c>
      <c r="I145" s="29">
        <v>5</v>
      </c>
      <c r="J14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5" s="40"/>
      <c r="L145" s="89"/>
      <c r="M145" s="41"/>
      <c r="N145" s="42"/>
      <c r="O145" s="42"/>
      <c r="P145" s="43" t="e">
        <f>Tableau14[[#This Row],[Prix TTC 
du conditionnement]]/Tableau14[[#This Row],[Conditionnement proposé par le candidat, exprimé en unité de mesure]]</f>
        <v>#DIV/0!</v>
      </c>
      <c r="Q145" s="42" t="e">
        <f>Tableau14[[#This Row],[Prix TTC 
de l''unité de mesure]]*Tableau14[[#This Row],[Quantité annuelle indicative (non contractuelle), exprimée en unité de mesure]]</f>
        <v>#DIV/0!</v>
      </c>
      <c r="R145" s="22"/>
    </row>
    <row r="146" spans="1:18" ht="24" customHeight="1" x14ac:dyDescent="0.25">
      <c r="A146" s="22"/>
      <c r="B146" s="22"/>
      <c r="C146" s="22"/>
      <c r="D146" s="38" t="s">
        <v>382</v>
      </c>
      <c r="E146" s="36" t="s">
        <v>187</v>
      </c>
      <c r="F146" s="38" t="s">
        <v>53</v>
      </c>
      <c r="G146" s="38" t="s">
        <v>24</v>
      </c>
      <c r="H146" s="44">
        <v>1</v>
      </c>
      <c r="I146" s="29">
        <v>5</v>
      </c>
      <c r="J146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6" s="40"/>
      <c r="L146" s="89"/>
      <c r="M146" s="41"/>
      <c r="N146" s="42"/>
      <c r="O146" s="42"/>
      <c r="P146" s="43" t="e">
        <f>Tableau14[[#This Row],[Prix TTC 
du conditionnement]]/Tableau14[[#This Row],[Conditionnement proposé par le candidat, exprimé en unité de mesure]]</f>
        <v>#DIV/0!</v>
      </c>
      <c r="Q146" s="42" t="e">
        <f>Tableau14[[#This Row],[Prix TTC 
de l''unité de mesure]]*Tableau14[[#This Row],[Quantité annuelle indicative (non contractuelle), exprimée en unité de mesure]]</f>
        <v>#DIV/0!</v>
      </c>
      <c r="R146" s="22"/>
    </row>
    <row r="147" spans="1:18" ht="24" customHeight="1" x14ac:dyDescent="0.25">
      <c r="A147" s="22"/>
      <c r="B147" s="22"/>
      <c r="C147" s="22"/>
      <c r="D147" s="38" t="s">
        <v>383</v>
      </c>
      <c r="E147" s="36" t="s">
        <v>188</v>
      </c>
      <c r="F147" s="38" t="s">
        <v>53</v>
      </c>
      <c r="G147" s="38" t="s">
        <v>24</v>
      </c>
      <c r="H147" s="44">
        <v>1</v>
      </c>
      <c r="I147" s="29">
        <v>5</v>
      </c>
      <c r="J147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7" s="40"/>
      <c r="L147" s="89"/>
      <c r="M147" s="41"/>
      <c r="N147" s="42"/>
      <c r="O147" s="42"/>
      <c r="P147" s="43" t="e">
        <f>Tableau14[[#This Row],[Prix TTC 
du conditionnement]]/Tableau14[[#This Row],[Conditionnement proposé par le candidat, exprimé en unité de mesure]]</f>
        <v>#DIV/0!</v>
      </c>
      <c r="Q147" s="42" t="e">
        <f>Tableau14[[#This Row],[Prix TTC 
de l''unité de mesure]]*Tableau14[[#This Row],[Quantité annuelle indicative (non contractuelle), exprimée en unité de mesure]]</f>
        <v>#DIV/0!</v>
      </c>
      <c r="R147" s="22"/>
    </row>
    <row r="148" spans="1:18" ht="24" customHeight="1" x14ac:dyDescent="0.25">
      <c r="A148" s="22"/>
      <c r="B148" s="22"/>
      <c r="C148" s="22"/>
      <c r="D148" s="38" t="s">
        <v>384</v>
      </c>
      <c r="E148" s="36" t="s">
        <v>189</v>
      </c>
      <c r="F148" s="38" t="s">
        <v>53</v>
      </c>
      <c r="G148" s="38" t="s">
        <v>24</v>
      </c>
      <c r="H148" s="44">
        <v>1</v>
      </c>
      <c r="I148" s="29">
        <v>5</v>
      </c>
      <c r="J148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8" s="40"/>
      <c r="L148" s="89"/>
      <c r="M148" s="41"/>
      <c r="N148" s="42"/>
      <c r="O148" s="42"/>
      <c r="P148" s="43" t="e">
        <f>Tableau14[[#This Row],[Prix TTC 
du conditionnement]]/Tableau14[[#This Row],[Conditionnement proposé par le candidat, exprimé en unité de mesure]]</f>
        <v>#DIV/0!</v>
      </c>
      <c r="Q148" s="42" t="e">
        <f>Tableau14[[#This Row],[Prix TTC 
de l''unité de mesure]]*Tableau14[[#This Row],[Quantité annuelle indicative (non contractuelle), exprimée en unité de mesure]]</f>
        <v>#DIV/0!</v>
      </c>
      <c r="R148" s="22"/>
    </row>
    <row r="149" spans="1:18" ht="24" customHeight="1" x14ac:dyDescent="0.25">
      <c r="A149" s="22"/>
      <c r="B149" s="22"/>
      <c r="C149" s="22"/>
      <c r="D149" s="38" t="s">
        <v>385</v>
      </c>
      <c r="E149" s="36" t="s">
        <v>190</v>
      </c>
      <c r="F149" s="38" t="s">
        <v>53</v>
      </c>
      <c r="G149" s="38" t="s">
        <v>24</v>
      </c>
      <c r="H149" s="44">
        <v>1</v>
      </c>
      <c r="I149" s="29">
        <v>5</v>
      </c>
      <c r="J149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49" s="40"/>
      <c r="L149" s="89"/>
      <c r="M149" s="41"/>
      <c r="N149" s="42"/>
      <c r="O149" s="42"/>
      <c r="P149" s="43" t="e">
        <f>Tableau14[[#This Row],[Prix TTC 
du conditionnement]]/Tableau14[[#This Row],[Conditionnement proposé par le candidat, exprimé en unité de mesure]]</f>
        <v>#DIV/0!</v>
      </c>
      <c r="Q149" s="42" t="e">
        <f>Tableau14[[#This Row],[Prix TTC 
de l''unité de mesure]]*Tableau14[[#This Row],[Quantité annuelle indicative (non contractuelle), exprimée en unité de mesure]]</f>
        <v>#DIV/0!</v>
      </c>
      <c r="R149" s="22"/>
    </row>
    <row r="150" spans="1:18" ht="24" customHeight="1" x14ac:dyDescent="0.25">
      <c r="A150" s="22"/>
      <c r="B150" s="22"/>
      <c r="C150" s="22"/>
      <c r="D150" s="38" t="s">
        <v>386</v>
      </c>
      <c r="E150" s="36" t="s">
        <v>191</v>
      </c>
      <c r="F150" s="38" t="s">
        <v>53</v>
      </c>
      <c r="G150" s="38" t="s">
        <v>24</v>
      </c>
      <c r="H150" s="44">
        <v>1</v>
      </c>
      <c r="I150" s="29">
        <v>5</v>
      </c>
      <c r="J150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0" s="40"/>
      <c r="L150" s="89"/>
      <c r="M150" s="41"/>
      <c r="N150" s="42"/>
      <c r="O150" s="42"/>
      <c r="P150" s="43" t="e">
        <f>Tableau14[[#This Row],[Prix TTC 
du conditionnement]]/Tableau14[[#This Row],[Conditionnement proposé par le candidat, exprimé en unité de mesure]]</f>
        <v>#DIV/0!</v>
      </c>
      <c r="Q150" s="42" t="e">
        <f>Tableau14[[#This Row],[Prix TTC 
de l''unité de mesure]]*Tableau14[[#This Row],[Quantité annuelle indicative (non contractuelle), exprimée en unité de mesure]]</f>
        <v>#DIV/0!</v>
      </c>
      <c r="R150" s="22"/>
    </row>
    <row r="151" spans="1:18" ht="24" customHeight="1" x14ac:dyDescent="0.25">
      <c r="A151" s="22"/>
      <c r="B151" s="22"/>
      <c r="C151" s="22"/>
      <c r="D151" s="38" t="s">
        <v>387</v>
      </c>
      <c r="E151" s="36" t="s">
        <v>192</v>
      </c>
      <c r="F151" s="38" t="s">
        <v>53</v>
      </c>
      <c r="G151" s="38" t="s">
        <v>24</v>
      </c>
      <c r="H151" s="44">
        <v>1</v>
      </c>
      <c r="I151" s="29">
        <v>5</v>
      </c>
      <c r="J151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1" s="40"/>
      <c r="L151" s="89"/>
      <c r="M151" s="41"/>
      <c r="N151" s="42"/>
      <c r="O151" s="42"/>
      <c r="P151" s="43" t="e">
        <f>Tableau14[[#This Row],[Prix TTC 
du conditionnement]]/Tableau14[[#This Row],[Conditionnement proposé par le candidat, exprimé en unité de mesure]]</f>
        <v>#DIV/0!</v>
      </c>
      <c r="Q151" s="42" t="e">
        <f>Tableau14[[#This Row],[Prix TTC 
de l''unité de mesure]]*Tableau14[[#This Row],[Quantité annuelle indicative (non contractuelle), exprimée en unité de mesure]]</f>
        <v>#DIV/0!</v>
      </c>
      <c r="R151" s="22"/>
    </row>
    <row r="152" spans="1:18" ht="24" customHeight="1" x14ac:dyDescent="0.25">
      <c r="A152" s="22"/>
      <c r="B152" s="22"/>
      <c r="C152" s="22"/>
      <c r="D152" s="38" t="s">
        <v>388</v>
      </c>
      <c r="E152" s="36" t="s">
        <v>193</v>
      </c>
      <c r="F152" s="38" t="s">
        <v>53</v>
      </c>
      <c r="G152" s="38" t="s">
        <v>24</v>
      </c>
      <c r="H152" s="44">
        <v>1</v>
      </c>
      <c r="I152" s="29">
        <v>5</v>
      </c>
      <c r="J15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2" s="40"/>
      <c r="L152" s="89"/>
      <c r="M152" s="41"/>
      <c r="N152" s="42"/>
      <c r="O152" s="42"/>
      <c r="P152" s="43" t="e">
        <f>Tableau14[[#This Row],[Prix TTC 
du conditionnement]]/Tableau14[[#This Row],[Conditionnement proposé par le candidat, exprimé en unité de mesure]]</f>
        <v>#DIV/0!</v>
      </c>
      <c r="Q152" s="42" t="e">
        <f>Tableau14[[#This Row],[Prix TTC 
de l''unité de mesure]]*Tableau14[[#This Row],[Quantité annuelle indicative (non contractuelle), exprimée en unité de mesure]]</f>
        <v>#DIV/0!</v>
      </c>
      <c r="R152" s="22"/>
    </row>
    <row r="153" spans="1:18" ht="24" customHeight="1" x14ac:dyDescent="0.25">
      <c r="A153" s="22"/>
      <c r="B153" s="22"/>
      <c r="C153" s="22"/>
      <c r="D153" s="38" t="s">
        <v>389</v>
      </c>
      <c r="E153" s="36" t="s">
        <v>194</v>
      </c>
      <c r="F153" s="38" t="s">
        <v>53</v>
      </c>
      <c r="G153" s="38" t="s">
        <v>24</v>
      </c>
      <c r="H153" s="44">
        <v>1</v>
      </c>
      <c r="I153" s="29">
        <v>5</v>
      </c>
      <c r="J15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3" s="40"/>
      <c r="L153" s="89"/>
      <c r="M153" s="41"/>
      <c r="N153" s="42"/>
      <c r="O153" s="42"/>
      <c r="P153" s="43" t="e">
        <f>Tableau14[[#This Row],[Prix TTC 
du conditionnement]]/Tableau14[[#This Row],[Conditionnement proposé par le candidat, exprimé en unité de mesure]]</f>
        <v>#DIV/0!</v>
      </c>
      <c r="Q153" s="42" t="e">
        <f>Tableau14[[#This Row],[Prix TTC 
de l''unité de mesure]]*Tableau14[[#This Row],[Quantité annuelle indicative (non contractuelle), exprimée en unité de mesure]]</f>
        <v>#DIV/0!</v>
      </c>
      <c r="R153" s="22"/>
    </row>
    <row r="154" spans="1:18" ht="24" customHeight="1" x14ac:dyDescent="0.25">
      <c r="A154" s="22"/>
      <c r="B154" s="22"/>
      <c r="C154" s="22"/>
      <c r="D154" s="38" t="s">
        <v>390</v>
      </c>
      <c r="E154" s="36" t="s">
        <v>195</v>
      </c>
      <c r="F154" s="38" t="s">
        <v>53</v>
      </c>
      <c r="G154" s="38" t="s">
        <v>24</v>
      </c>
      <c r="H154" s="44">
        <v>1</v>
      </c>
      <c r="I154" s="29">
        <v>5</v>
      </c>
      <c r="J15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4" s="40"/>
      <c r="L154" s="89"/>
      <c r="M154" s="41"/>
      <c r="N154" s="42"/>
      <c r="O154" s="42"/>
      <c r="P154" s="43" t="e">
        <f>Tableau14[[#This Row],[Prix TTC 
du conditionnement]]/Tableau14[[#This Row],[Conditionnement proposé par le candidat, exprimé en unité de mesure]]</f>
        <v>#DIV/0!</v>
      </c>
      <c r="Q154" s="42" t="e">
        <f>Tableau14[[#This Row],[Prix TTC 
de l''unité de mesure]]*Tableau14[[#This Row],[Quantité annuelle indicative (non contractuelle), exprimée en unité de mesure]]</f>
        <v>#DIV/0!</v>
      </c>
      <c r="R154" s="22"/>
    </row>
    <row r="155" spans="1:18" ht="24" customHeight="1" x14ac:dyDescent="0.25">
      <c r="A155" s="22"/>
      <c r="B155" s="22"/>
      <c r="C155" s="22"/>
      <c r="D155" s="38" t="s">
        <v>391</v>
      </c>
      <c r="E155" s="36" t="s">
        <v>196</v>
      </c>
      <c r="F155" s="38" t="s">
        <v>53</v>
      </c>
      <c r="G155" s="38" t="s">
        <v>24</v>
      </c>
      <c r="H155" s="44">
        <v>1</v>
      </c>
      <c r="I155" s="29">
        <v>5</v>
      </c>
      <c r="J15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5" s="40"/>
      <c r="L155" s="89"/>
      <c r="M155" s="41"/>
      <c r="N155" s="42"/>
      <c r="O155" s="42"/>
      <c r="P155" s="43" t="e">
        <f>Tableau14[[#This Row],[Prix TTC 
du conditionnement]]/Tableau14[[#This Row],[Conditionnement proposé par le candidat, exprimé en unité de mesure]]</f>
        <v>#DIV/0!</v>
      </c>
      <c r="Q155" s="42" t="e">
        <f>Tableau14[[#This Row],[Prix TTC 
de l''unité de mesure]]*Tableau14[[#This Row],[Quantité annuelle indicative (non contractuelle), exprimée en unité de mesure]]</f>
        <v>#DIV/0!</v>
      </c>
      <c r="R155" s="22"/>
    </row>
    <row r="156" spans="1:18" ht="24" customHeight="1" x14ac:dyDescent="0.25">
      <c r="A156" s="22"/>
      <c r="B156" s="22"/>
      <c r="C156" s="22"/>
      <c r="D156" s="38" t="s">
        <v>392</v>
      </c>
      <c r="E156" s="36" t="s">
        <v>197</v>
      </c>
      <c r="F156" s="38" t="s">
        <v>53</v>
      </c>
      <c r="G156" s="38" t="s">
        <v>24</v>
      </c>
      <c r="H156" s="44">
        <v>1</v>
      </c>
      <c r="I156" s="29">
        <v>5</v>
      </c>
      <c r="J156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6" s="40"/>
      <c r="L156" s="89"/>
      <c r="M156" s="41"/>
      <c r="N156" s="42"/>
      <c r="O156" s="42"/>
      <c r="P156" s="43" t="e">
        <f>Tableau14[[#This Row],[Prix TTC 
du conditionnement]]/Tableau14[[#This Row],[Conditionnement proposé par le candidat, exprimé en unité de mesure]]</f>
        <v>#DIV/0!</v>
      </c>
      <c r="Q156" s="42" t="e">
        <f>Tableau14[[#This Row],[Prix TTC 
de l''unité de mesure]]*Tableau14[[#This Row],[Quantité annuelle indicative (non contractuelle), exprimée en unité de mesure]]</f>
        <v>#DIV/0!</v>
      </c>
      <c r="R156" s="22"/>
    </row>
    <row r="157" spans="1:18" ht="24" customHeight="1" x14ac:dyDescent="0.25">
      <c r="A157" s="22"/>
      <c r="B157" s="22"/>
      <c r="C157" s="22"/>
      <c r="D157" s="38" t="s">
        <v>393</v>
      </c>
      <c r="E157" s="36" t="s">
        <v>198</v>
      </c>
      <c r="F157" s="38" t="s">
        <v>53</v>
      </c>
      <c r="G157" s="38" t="s">
        <v>24</v>
      </c>
      <c r="H157" s="44">
        <v>1</v>
      </c>
      <c r="I157" s="29">
        <v>5</v>
      </c>
      <c r="J157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7" s="40"/>
      <c r="L157" s="89"/>
      <c r="M157" s="41"/>
      <c r="N157" s="42"/>
      <c r="O157" s="42"/>
      <c r="P157" s="43" t="e">
        <f>Tableau14[[#This Row],[Prix TTC 
du conditionnement]]/Tableau14[[#This Row],[Conditionnement proposé par le candidat, exprimé en unité de mesure]]</f>
        <v>#DIV/0!</v>
      </c>
      <c r="Q157" s="42" t="e">
        <f>Tableau14[[#This Row],[Prix TTC 
de l''unité de mesure]]*Tableau14[[#This Row],[Quantité annuelle indicative (non contractuelle), exprimée en unité de mesure]]</f>
        <v>#DIV/0!</v>
      </c>
      <c r="R157" s="22"/>
    </row>
    <row r="158" spans="1:18" ht="24" customHeight="1" x14ac:dyDescent="0.25">
      <c r="A158" s="22"/>
      <c r="B158" s="22"/>
      <c r="C158" s="22"/>
      <c r="D158" s="38" t="s">
        <v>394</v>
      </c>
      <c r="E158" s="36" t="s">
        <v>199</v>
      </c>
      <c r="F158" s="38" t="s">
        <v>53</v>
      </c>
      <c r="G158" s="38" t="s">
        <v>24</v>
      </c>
      <c r="H158" s="44">
        <v>1</v>
      </c>
      <c r="I158" s="29">
        <v>5</v>
      </c>
      <c r="J158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8" s="40"/>
      <c r="L158" s="89"/>
      <c r="M158" s="41"/>
      <c r="N158" s="42"/>
      <c r="O158" s="42"/>
      <c r="P158" s="43" t="e">
        <f>Tableau14[[#This Row],[Prix TTC 
du conditionnement]]/Tableau14[[#This Row],[Conditionnement proposé par le candidat, exprimé en unité de mesure]]</f>
        <v>#DIV/0!</v>
      </c>
      <c r="Q158" s="42" t="e">
        <f>Tableau14[[#This Row],[Prix TTC 
de l''unité de mesure]]*Tableau14[[#This Row],[Quantité annuelle indicative (non contractuelle), exprimée en unité de mesure]]</f>
        <v>#DIV/0!</v>
      </c>
      <c r="R158" s="22"/>
    </row>
    <row r="159" spans="1:18" ht="24" customHeight="1" x14ac:dyDescent="0.25">
      <c r="A159" s="22"/>
      <c r="B159" s="22"/>
      <c r="C159" s="22"/>
      <c r="D159" s="38" t="s">
        <v>395</v>
      </c>
      <c r="E159" s="36" t="s">
        <v>200</v>
      </c>
      <c r="F159" s="38" t="s">
        <v>53</v>
      </c>
      <c r="G159" s="38" t="s">
        <v>24</v>
      </c>
      <c r="H159" s="44">
        <v>1</v>
      </c>
      <c r="I159" s="29">
        <v>5</v>
      </c>
      <c r="J159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59" s="40"/>
      <c r="L159" s="89"/>
      <c r="M159" s="41"/>
      <c r="N159" s="42"/>
      <c r="O159" s="42"/>
      <c r="P159" s="43" t="e">
        <f>Tableau14[[#This Row],[Prix TTC 
du conditionnement]]/Tableau14[[#This Row],[Conditionnement proposé par le candidat, exprimé en unité de mesure]]</f>
        <v>#DIV/0!</v>
      </c>
      <c r="Q159" s="42" t="e">
        <f>Tableau14[[#This Row],[Prix TTC 
de l''unité de mesure]]*Tableau14[[#This Row],[Quantité annuelle indicative (non contractuelle), exprimée en unité de mesure]]</f>
        <v>#DIV/0!</v>
      </c>
      <c r="R159" s="22"/>
    </row>
    <row r="160" spans="1:18" ht="24" customHeight="1" x14ac:dyDescent="0.25">
      <c r="A160" s="22"/>
      <c r="B160" s="22"/>
      <c r="C160" s="22"/>
      <c r="D160" s="38" t="s">
        <v>396</v>
      </c>
      <c r="E160" s="36" t="s">
        <v>201</v>
      </c>
      <c r="F160" s="38" t="s">
        <v>53</v>
      </c>
      <c r="G160" s="38" t="s">
        <v>24</v>
      </c>
      <c r="H160" s="44">
        <v>1</v>
      </c>
      <c r="I160" s="29">
        <v>5</v>
      </c>
      <c r="J160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60" s="40"/>
      <c r="L160" s="89"/>
      <c r="M160" s="41"/>
      <c r="N160" s="42"/>
      <c r="O160" s="42"/>
      <c r="P160" s="43" t="e">
        <f>Tableau14[[#This Row],[Prix TTC 
du conditionnement]]/Tableau14[[#This Row],[Conditionnement proposé par le candidat, exprimé en unité de mesure]]</f>
        <v>#DIV/0!</v>
      </c>
      <c r="Q160" s="42" t="e">
        <f>Tableau14[[#This Row],[Prix TTC 
de l''unité de mesure]]*Tableau14[[#This Row],[Quantité annuelle indicative (non contractuelle), exprimée en unité de mesure]]</f>
        <v>#DIV/0!</v>
      </c>
      <c r="R160" s="22"/>
    </row>
    <row r="161" spans="1:18" ht="24" customHeight="1" x14ac:dyDescent="0.25">
      <c r="A161" s="22"/>
      <c r="B161" s="22"/>
      <c r="C161" s="22"/>
      <c r="D161" s="38" t="s">
        <v>397</v>
      </c>
      <c r="E161" s="36" t="s">
        <v>202</v>
      </c>
      <c r="F161" s="38" t="s">
        <v>53</v>
      </c>
      <c r="G161" s="38" t="s">
        <v>24</v>
      </c>
      <c r="H161" s="44">
        <v>1</v>
      </c>
      <c r="I161" s="29">
        <v>5</v>
      </c>
      <c r="J161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61" s="40"/>
      <c r="L161" s="89"/>
      <c r="M161" s="41"/>
      <c r="N161" s="42"/>
      <c r="O161" s="42"/>
      <c r="P161" s="43" t="e">
        <f>Tableau14[[#This Row],[Prix TTC 
du conditionnement]]/Tableau14[[#This Row],[Conditionnement proposé par le candidat, exprimé en unité de mesure]]</f>
        <v>#DIV/0!</v>
      </c>
      <c r="Q161" s="42" t="e">
        <f>Tableau14[[#This Row],[Prix TTC 
de l''unité de mesure]]*Tableau14[[#This Row],[Quantité annuelle indicative (non contractuelle), exprimée en unité de mesure]]</f>
        <v>#DIV/0!</v>
      </c>
      <c r="R161" s="22"/>
    </row>
    <row r="162" spans="1:18" ht="24" customHeight="1" x14ac:dyDescent="0.25">
      <c r="A162" s="22"/>
      <c r="B162" s="22"/>
      <c r="C162" s="22"/>
      <c r="D162" s="38" t="s">
        <v>398</v>
      </c>
      <c r="E162" s="36" t="s">
        <v>203</v>
      </c>
      <c r="F162" s="38" t="s">
        <v>53</v>
      </c>
      <c r="G162" s="38" t="s">
        <v>24</v>
      </c>
      <c r="H162" s="44">
        <v>1</v>
      </c>
      <c r="I162" s="29">
        <v>5</v>
      </c>
      <c r="J162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62" s="40"/>
      <c r="L162" s="89"/>
      <c r="M162" s="41"/>
      <c r="N162" s="42"/>
      <c r="O162" s="42"/>
      <c r="P162" s="43" t="e">
        <f>Tableau14[[#This Row],[Prix TTC 
du conditionnement]]/Tableau14[[#This Row],[Conditionnement proposé par le candidat, exprimé en unité de mesure]]</f>
        <v>#DIV/0!</v>
      </c>
      <c r="Q162" s="42" t="e">
        <f>Tableau14[[#This Row],[Prix TTC 
de l''unité de mesure]]*Tableau14[[#This Row],[Quantité annuelle indicative (non contractuelle), exprimée en unité de mesure]]</f>
        <v>#DIV/0!</v>
      </c>
      <c r="R162" s="22"/>
    </row>
    <row r="163" spans="1:18" ht="24" customHeight="1" x14ac:dyDescent="0.25">
      <c r="A163" s="22"/>
      <c r="B163" s="22"/>
      <c r="C163" s="22"/>
      <c r="D163" s="38" t="s">
        <v>399</v>
      </c>
      <c r="E163" s="36" t="s">
        <v>204</v>
      </c>
      <c r="F163" s="38" t="s">
        <v>53</v>
      </c>
      <c r="G163" s="38" t="s">
        <v>24</v>
      </c>
      <c r="H163" s="44">
        <v>1</v>
      </c>
      <c r="I163" s="29">
        <v>5</v>
      </c>
      <c r="J163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63" s="40"/>
      <c r="L163" s="89"/>
      <c r="M163" s="41"/>
      <c r="N163" s="42"/>
      <c r="O163" s="42"/>
      <c r="P163" s="43" t="e">
        <f>Tableau14[[#This Row],[Prix TTC 
du conditionnement]]/Tableau14[[#This Row],[Conditionnement proposé par le candidat, exprimé en unité de mesure]]</f>
        <v>#DIV/0!</v>
      </c>
      <c r="Q163" s="42" t="e">
        <f>Tableau14[[#This Row],[Prix TTC 
de l''unité de mesure]]*Tableau14[[#This Row],[Quantité annuelle indicative (non contractuelle), exprimée en unité de mesure]]</f>
        <v>#DIV/0!</v>
      </c>
      <c r="R163" s="22"/>
    </row>
    <row r="164" spans="1:18" ht="24" customHeight="1" x14ac:dyDescent="0.25">
      <c r="A164" s="22"/>
      <c r="B164" s="22"/>
      <c r="C164" s="22"/>
      <c r="D164" s="38" t="s">
        <v>400</v>
      </c>
      <c r="E164" s="36" t="s">
        <v>205</v>
      </c>
      <c r="F164" s="38" t="s">
        <v>53</v>
      </c>
      <c r="G164" s="38" t="s">
        <v>24</v>
      </c>
      <c r="H164" s="44">
        <v>1</v>
      </c>
      <c r="I164" s="29">
        <v>5</v>
      </c>
      <c r="J164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64" s="40"/>
      <c r="L164" s="89"/>
      <c r="M164" s="41"/>
      <c r="N164" s="42"/>
      <c r="O164" s="42"/>
      <c r="P164" s="43" t="e">
        <f>Tableau14[[#This Row],[Prix TTC 
du conditionnement]]/Tableau14[[#This Row],[Conditionnement proposé par le candidat, exprimé en unité de mesure]]</f>
        <v>#DIV/0!</v>
      </c>
      <c r="Q164" s="42" t="e">
        <f>Tableau14[[#This Row],[Prix TTC 
de l''unité de mesure]]*Tableau14[[#This Row],[Quantité annuelle indicative (non contractuelle), exprimée en unité de mesure]]</f>
        <v>#DIV/0!</v>
      </c>
      <c r="R164" s="22"/>
    </row>
    <row r="165" spans="1:18" ht="24" customHeight="1" x14ac:dyDescent="0.25">
      <c r="A165" s="22"/>
      <c r="B165" s="22"/>
      <c r="C165" s="22"/>
      <c r="D165" s="38" t="s">
        <v>401</v>
      </c>
      <c r="E165" s="36" t="s">
        <v>206</v>
      </c>
      <c r="F165" s="38" t="s">
        <v>53</v>
      </c>
      <c r="G165" s="38" t="s">
        <v>24</v>
      </c>
      <c r="H165" s="44">
        <v>1</v>
      </c>
      <c r="I165" s="29">
        <v>5</v>
      </c>
      <c r="J165" s="39">
        <f>Tableau14[[#This Row],[Quantité annuelle indicative (non contractuelle), exprimée en unité de conditionnement ]]*Tableau14[[#This Row],[Conditionnement préféré par l''université, exprimé en unité de mesure]]</f>
        <v>5</v>
      </c>
      <c r="K165" s="40"/>
      <c r="L165" s="89"/>
      <c r="M165" s="41"/>
      <c r="N165" s="42"/>
      <c r="O165" s="42"/>
      <c r="P165" s="43" t="e">
        <f>Tableau14[[#This Row],[Prix TTC 
du conditionnement]]/Tableau14[[#This Row],[Conditionnement proposé par le candidat, exprimé en unité de mesure]]</f>
        <v>#DIV/0!</v>
      </c>
      <c r="Q165" s="42" t="e">
        <f>Tableau14[[#This Row],[Prix TTC 
de l''unité de mesure]]*Tableau14[[#This Row],[Quantité annuelle indicative (non contractuelle), exprimée en unité de mesure]]</f>
        <v>#DIV/0!</v>
      </c>
      <c r="R165" s="22"/>
    </row>
    <row r="166" spans="1:18" ht="24" customHeight="1" thickBot="1" x14ac:dyDescent="0.3">
      <c r="A166" s="22"/>
      <c r="B166" s="22"/>
      <c r="C166" s="22"/>
      <c r="D166" s="24"/>
      <c r="E166" s="46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</row>
    <row r="167" spans="1:18" ht="39.950000000000003" customHeight="1" thickBot="1" x14ac:dyDescent="0.3">
      <c r="A167" s="22"/>
      <c r="B167" s="22"/>
      <c r="C167" s="32"/>
      <c r="D167" s="84" t="s">
        <v>29</v>
      </c>
      <c r="E167" s="85"/>
      <c r="F167" s="85"/>
      <c r="G167" s="85"/>
      <c r="H167" s="85"/>
      <c r="I167" s="85"/>
      <c r="J167" s="85"/>
      <c r="K167" s="85"/>
      <c r="L167" s="85"/>
      <c r="M167" s="85"/>
      <c r="N167" s="85"/>
      <c r="O167" s="86"/>
      <c r="P167" s="87"/>
      <c r="Q167" s="88"/>
    </row>
    <row r="168" spans="1:18" ht="24" customHeight="1" thickBot="1" x14ac:dyDescent="0.3">
      <c r="A168" s="22"/>
      <c r="B168" s="22"/>
      <c r="C168" s="22"/>
      <c r="D168" s="25"/>
      <c r="E168" s="47"/>
      <c r="F168" s="25"/>
      <c r="G168" s="25"/>
      <c r="H168" s="25"/>
      <c r="I168" s="25"/>
      <c r="J168" s="25"/>
      <c r="K168" s="25"/>
      <c r="L168" s="25"/>
      <c r="M168" s="25"/>
      <c r="N168" s="25"/>
      <c r="O168" s="34"/>
      <c r="P168" s="34"/>
      <c r="Q168" s="25"/>
    </row>
    <row r="169" spans="1:18" s="1" customFormat="1" ht="70.5" customHeight="1" thickBot="1" x14ac:dyDescent="0.3">
      <c r="A169" s="22"/>
      <c r="B169" s="22"/>
      <c r="C169" s="22"/>
      <c r="D169" s="33" t="s">
        <v>23</v>
      </c>
      <c r="E169" s="48" t="s">
        <v>28</v>
      </c>
      <c r="F169" s="3" t="s">
        <v>0</v>
      </c>
      <c r="G169" s="3" t="s">
        <v>1</v>
      </c>
      <c r="H169" s="3" t="s">
        <v>2</v>
      </c>
      <c r="I169" s="3" t="s">
        <v>3</v>
      </c>
      <c r="J169" s="3" t="s">
        <v>4</v>
      </c>
      <c r="K169" s="4" t="s">
        <v>5</v>
      </c>
      <c r="L169" s="5" t="s">
        <v>445</v>
      </c>
      <c r="M169" s="5" t="s">
        <v>6</v>
      </c>
      <c r="N169" s="5" t="s">
        <v>8</v>
      </c>
      <c r="O169" s="5" t="s">
        <v>9</v>
      </c>
      <c r="P169" s="6" t="s">
        <v>10</v>
      </c>
      <c r="Q169" s="7" t="s">
        <v>7</v>
      </c>
      <c r="R169" s="22"/>
    </row>
    <row r="170" spans="1:18" ht="24" customHeight="1" x14ac:dyDescent="0.25">
      <c r="A170" s="22"/>
      <c r="B170" s="22"/>
      <c r="C170" s="22"/>
      <c r="D170" s="28" t="s">
        <v>402</v>
      </c>
      <c r="E170" s="36" t="s">
        <v>207</v>
      </c>
      <c r="F170" s="28" t="s">
        <v>208</v>
      </c>
      <c r="G170" s="38" t="s">
        <v>24</v>
      </c>
      <c r="H170" s="44">
        <v>1</v>
      </c>
      <c r="I170" s="29">
        <v>5</v>
      </c>
      <c r="J170" s="2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0" s="19"/>
      <c r="L170" s="90"/>
      <c r="M170" s="18"/>
      <c r="N170" s="20"/>
      <c r="O170" s="20"/>
      <c r="P170" s="21" t="e">
        <f>Tableau145[[#This Row],[Prix TTC 
du conditionnement]]/Tableau145[[#This Row],[Conditionnement proposé par le candidat, exprimé en unité de mesure]]</f>
        <v>#DIV/0!</v>
      </c>
      <c r="Q170" s="20" t="e">
        <f>Tableau145[[#This Row],[Prix TTC 
de l''unité de mesure]]*Tableau145[[#This Row],[Quantité annuelle indicative (non contractuelle), exprimée en unité de mesure]]</f>
        <v>#DIV/0!</v>
      </c>
      <c r="R170" s="22"/>
    </row>
    <row r="171" spans="1:18" ht="24" customHeight="1" x14ac:dyDescent="0.25">
      <c r="A171" s="22"/>
      <c r="B171" s="22"/>
      <c r="C171" s="22"/>
      <c r="D171" s="38" t="s">
        <v>403</v>
      </c>
      <c r="E171" s="36" t="s">
        <v>209</v>
      </c>
      <c r="F171" s="38" t="s">
        <v>208</v>
      </c>
      <c r="G171" s="38" t="s">
        <v>24</v>
      </c>
      <c r="H171" s="44">
        <v>1</v>
      </c>
      <c r="I171" s="39">
        <v>5</v>
      </c>
      <c r="J171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1" s="40"/>
      <c r="L171" s="89"/>
      <c r="M171" s="41"/>
      <c r="N171" s="42"/>
      <c r="O171" s="42"/>
      <c r="P171" s="43" t="e">
        <f>Tableau145[[#This Row],[Prix TTC 
du conditionnement]]/Tableau145[[#This Row],[Conditionnement proposé par le candidat, exprimé en unité de mesure]]</f>
        <v>#DIV/0!</v>
      </c>
      <c r="Q171" s="42" t="e">
        <f>Tableau145[[#This Row],[Prix TTC 
de l''unité de mesure]]*Tableau145[[#This Row],[Quantité annuelle indicative (non contractuelle), exprimée en unité de mesure]]</f>
        <v>#DIV/0!</v>
      </c>
      <c r="R171" s="22"/>
    </row>
    <row r="172" spans="1:18" ht="24" customHeight="1" x14ac:dyDescent="0.25">
      <c r="A172" s="22"/>
      <c r="B172" s="22"/>
      <c r="C172" s="22"/>
      <c r="D172" s="38" t="s">
        <v>404</v>
      </c>
      <c r="E172" s="36" t="s">
        <v>210</v>
      </c>
      <c r="F172" s="38" t="s">
        <v>211</v>
      </c>
      <c r="G172" s="38" t="s">
        <v>24</v>
      </c>
      <c r="H172" s="44">
        <v>1</v>
      </c>
      <c r="I172" s="39">
        <v>5</v>
      </c>
      <c r="J172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2" s="40"/>
      <c r="L172" s="89"/>
      <c r="M172" s="41"/>
      <c r="N172" s="42"/>
      <c r="O172" s="42"/>
      <c r="P172" s="43" t="e">
        <f>Tableau145[[#This Row],[Prix TTC 
du conditionnement]]/Tableau145[[#This Row],[Conditionnement proposé par le candidat, exprimé en unité de mesure]]</f>
        <v>#DIV/0!</v>
      </c>
      <c r="Q172" s="42" t="e">
        <f>Tableau145[[#This Row],[Prix TTC 
de l''unité de mesure]]*Tableau145[[#This Row],[Quantité annuelle indicative (non contractuelle), exprimée en unité de mesure]]</f>
        <v>#DIV/0!</v>
      </c>
      <c r="R172" s="22"/>
    </row>
    <row r="173" spans="1:18" ht="24" customHeight="1" x14ac:dyDescent="0.25">
      <c r="A173" s="22"/>
      <c r="B173" s="22"/>
      <c r="C173" s="22"/>
      <c r="D173" s="38" t="s">
        <v>405</v>
      </c>
      <c r="E173" s="36" t="s">
        <v>212</v>
      </c>
      <c r="F173" s="38" t="s">
        <v>213</v>
      </c>
      <c r="G173" s="38" t="s">
        <v>24</v>
      </c>
      <c r="H173" s="44">
        <v>1</v>
      </c>
      <c r="I173" s="39">
        <v>5</v>
      </c>
      <c r="J173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3" s="40"/>
      <c r="L173" s="89"/>
      <c r="M173" s="41"/>
      <c r="N173" s="42"/>
      <c r="O173" s="42"/>
      <c r="P173" s="43" t="e">
        <f>Tableau145[[#This Row],[Prix TTC 
du conditionnement]]/Tableau145[[#This Row],[Conditionnement proposé par le candidat, exprimé en unité de mesure]]</f>
        <v>#DIV/0!</v>
      </c>
      <c r="Q173" s="42" t="e">
        <f>Tableau145[[#This Row],[Prix TTC 
de l''unité de mesure]]*Tableau145[[#This Row],[Quantité annuelle indicative (non contractuelle), exprimée en unité de mesure]]</f>
        <v>#DIV/0!</v>
      </c>
      <c r="R173" s="22"/>
    </row>
    <row r="174" spans="1:18" ht="24" customHeight="1" x14ac:dyDescent="0.25">
      <c r="A174" s="22"/>
      <c r="B174" s="22"/>
      <c r="C174" s="22"/>
      <c r="D174" s="38" t="s">
        <v>406</v>
      </c>
      <c r="E174" s="36" t="s">
        <v>214</v>
      </c>
      <c r="F174" s="38" t="s">
        <v>215</v>
      </c>
      <c r="G174" s="38" t="s">
        <v>24</v>
      </c>
      <c r="H174" s="44">
        <v>1</v>
      </c>
      <c r="I174" s="39">
        <v>5</v>
      </c>
      <c r="J174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4" s="40"/>
      <c r="L174" s="89"/>
      <c r="M174" s="41"/>
      <c r="N174" s="42"/>
      <c r="O174" s="42"/>
      <c r="P174" s="43" t="e">
        <f>Tableau145[[#This Row],[Prix TTC 
du conditionnement]]/Tableau145[[#This Row],[Conditionnement proposé par le candidat, exprimé en unité de mesure]]</f>
        <v>#DIV/0!</v>
      </c>
      <c r="Q174" s="42" t="e">
        <f>Tableau145[[#This Row],[Prix TTC 
de l''unité de mesure]]*Tableau145[[#This Row],[Quantité annuelle indicative (non contractuelle), exprimée en unité de mesure]]</f>
        <v>#DIV/0!</v>
      </c>
      <c r="R174" s="22"/>
    </row>
    <row r="175" spans="1:18" ht="24" customHeight="1" x14ac:dyDescent="0.25">
      <c r="A175" s="22"/>
      <c r="B175" s="22"/>
      <c r="C175" s="22"/>
      <c r="D175" s="38" t="s">
        <v>407</v>
      </c>
      <c r="E175" s="36" t="s">
        <v>216</v>
      </c>
      <c r="F175" s="38" t="s">
        <v>217</v>
      </c>
      <c r="G175" s="38" t="s">
        <v>24</v>
      </c>
      <c r="H175" s="44">
        <v>1</v>
      </c>
      <c r="I175" s="39">
        <v>5</v>
      </c>
      <c r="J175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5" s="40"/>
      <c r="L175" s="89"/>
      <c r="M175" s="41"/>
      <c r="N175" s="42"/>
      <c r="O175" s="42"/>
      <c r="P175" s="43" t="e">
        <f>Tableau145[[#This Row],[Prix TTC 
du conditionnement]]/Tableau145[[#This Row],[Conditionnement proposé par le candidat, exprimé en unité de mesure]]</f>
        <v>#DIV/0!</v>
      </c>
      <c r="Q175" s="42" t="e">
        <f>Tableau145[[#This Row],[Prix TTC 
de l''unité de mesure]]*Tableau145[[#This Row],[Quantité annuelle indicative (non contractuelle), exprimée en unité de mesure]]</f>
        <v>#DIV/0!</v>
      </c>
      <c r="R175" s="22"/>
    </row>
    <row r="176" spans="1:18" ht="24" customHeight="1" x14ac:dyDescent="0.25">
      <c r="A176" s="22"/>
      <c r="B176" s="22"/>
      <c r="C176" s="22"/>
      <c r="D176" s="38" t="s">
        <v>408</v>
      </c>
      <c r="E176" s="36" t="s">
        <v>218</v>
      </c>
      <c r="F176" s="38" t="s">
        <v>219</v>
      </c>
      <c r="G176" s="38" t="s">
        <v>24</v>
      </c>
      <c r="H176" s="44">
        <v>1</v>
      </c>
      <c r="I176" s="39">
        <v>5</v>
      </c>
      <c r="J176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6" s="40"/>
      <c r="L176" s="89"/>
      <c r="M176" s="41"/>
      <c r="N176" s="42"/>
      <c r="O176" s="42"/>
      <c r="P176" s="43" t="e">
        <f>Tableau145[[#This Row],[Prix TTC 
du conditionnement]]/Tableau145[[#This Row],[Conditionnement proposé par le candidat, exprimé en unité de mesure]]</f>
        <v>#DIV/0!</v>
      </c>
      <c r="Q176" s="42" t="e">
        <f>Tableau145[[#This Row],[Prix TTC 
de l''unité de mesure]]*Tableau145[[#This Row],[Quantité annuelle indicative (non contractuelle), exprimée en unité de mesure]]</f>
        <v>#DIV/0!</v>
      </c>
      <c r="R176" s="22"/>
    </row>
    <row r="177" spans="1:18" ht="24" customHeight="1" x14ac:dyDescent="0.25">
      <c r="A177" s="22"/>
      <c r="B177" s="22"/>
      <c r="C177" s="22"/>
      <c r="D177" s="38" t="s">
        <v>409</v>
      </c>
      <c r="E177" s="36" t="s">
        <v>220</v>
      </c>
      <c r="F177" s="38" t="s">
        <v>221</v>
      </c>
      <c r="G177" s="38" t="s">
        <v>24</v>
      </c>
      <c r="H177" s="44">
        <v>1</v>
      </c>
      <c r="I177" s="39">
        <v>5</v>
      </c>
      <c r="J177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7" s="40"/>
      <c r="L177" s="89"/>
      <c r="M177" s="41"/>
      <c r="N177" s="42"/>
      <c r="O177" s="42"/>
      <c r="P177" s="43" t="e">
        <f>Tableau145[[#This Row],[Prix TTC 
du conditionnement]]/Tableau145[[#This Row],[Conditionnement proposé par le candidat, exprimé en unité de mesure]]</f>
        <v>#DIV/0!</v>
      </c>
      <c r="Q177" s="42" t="e">
        <f>Tableau145[[#This Row],[Prix TTC 
de l''unité de mesure]]*Tableau145[[#This Row],[Quantité annuelle indicative (non contractuelle), exprimée en unité de mesure]]</f>
        <v>#DIV/0!</v>
      </c>
      <c r="R177" s="22"/>
    </row>
    <row r="178" spans="1:18" ht="24" customHeight="1" x14ac:dyDescent="0.25">
      <c r="A178" s="22"/>
      <c r="B178" s="22"/>
      <c r="C178" s="22"/>
      <c r="D178" s="38" t="s">
        <v>410</v>
      </c>
      <c r="E178" s="36" t="s">
        <v>222</v>
      </c>
      <c r="F178" s="38" t="s">
        <v>223</v>
      </c>
      <c r="G178" s="38" t="s">
        <v>24</v>
      </c>
      <c r="H178" s="44">
        <v>1</v>
      </c>
      <c r="I178" s="39">
        <v>5</v>
      </c>
      <c r="J178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8" s="40"/>
      <c r="L178" s="89"/>
      <c r="M178" s="41"/>
      <c r="N178" s="42"/>
      <c r="O178" s="42"/>
      <c r="P178" s="43" t="e">
        <f>Tableau145[[#This Row],[Prix TTC 
du conditionnement]]/Tableau145[[#This Row],[Conditionnement proposé par le candidat, exprimé en unité de mesure]]</f>
        <v>#DIV/0!</v>
      </c>
      <c r="Q178" s="42" t="e">
        <f>Tableau145[[#This Row],[Prix TTC 
de l''unité de mesure]]*Tableau145[[#This Row],[Quantité annuelle indicative (non contractuelle), exprimée en unité de mesure]]</f>
        <v>#DIV/0!</v>
      </c>
      <c r="R178" s="22"/>
    </row>
    <row r="179" spans="1:18" ht="24" customHeight="1" x14ac:dyDescent="0.25">
      <c r="A179" s="22"/>
      <c r="B179" s="22"/>
      <c r="C179" s="22"/>
      <c r="D179" s="38" t="s">
        <v>411</v>
      </c>
      <c r="E179" s="36" t="s">
        <v>224</v>
      </c>
      <c r="F179" s="38" t="s">
        <v>225</v>
      </c>
      <c r="G179" s="38" t="s">
        <v>24</v>
      </c>
      <c r="H179" s="44">
        <v>1</v>
      </c>
      <c r="I179" s="39">
        <v>5</v>
      </c>
      <c r="J179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79" s="40"/>
      <c r="L179" s="89"/>
      <c r="M179" s="41"/>
      <c r="N179" s="42"/>
      <c r="O179" s="42"/>
      <c r="P179" s="43" t="e">
        <f>Tableau145[[#This Row],[Prix TTC 
du conditionnement]]/Tableau145[[#This Row],[Conditionnement proposé par le candidat, exprimé en unité de mesure]]</f>
        <v>#DIV/0!</v>
      </c>
      <c r="Q179" s="42" t="e">
        <f>Tableau145[[#This Row],[Prix TTC 
de l''unité de mesure]]*Tableau145[[#This Row],[Quantité annuelle indicative (non contractuelle), exprimée en unité de mesure]]</f>
        <v>#DIV/0!</v>
      </c>
      <c r="R179" s="22"/>
    </row>
    <row r="180" spans="1:18" ht="24" customHeight="1" x14ac:dyDescent="0.25">
      <c r="A180" s="22"/>
      <c r="B180" s="22"/>
      <c r="C180" s="22"/>
      <c r="D180" s="38" t="s">
        <v>412</v>
      </c>
      <c r="E180" s="36" t="s">
        <v>226</v>
      </c>
      <c r="F180" s="38" t="s">
        <v>227</v>
      </c>
      <c r="G180" s="38" t="s">
        <v>24</v>
      </c>
      <c r="H180" s="44">
        <v>1</v>
      </c>
      <c r="I180" s="39">
        <v>5</v>
      </c>
      <c r="J180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80" s="40"/>
      <c r="L180" s="89"/>
      <c r="M180" s="41"/>
      <c r="N180" s="42"/>
      <c r="O180" s="42"/>
      <c r="P180" s="43" t="e">
        <f>Tableau145[[#This Row],[Prix TTC 
du conditionnement]]/Tableau145[[#This Row],[Conditionnement proposé par le candidat, exprimé en unité de mesure]]</f>
        <v>#DIV/0!</v>
      </c>
      <c r="Q180" s="42" t="e">
        <f>Tableau145[[#This Row],[Prix TTC 
de l''unité de mesure]]*Tableau145[[#This Row],[Quantité annuelle indicative (non contractuelle), exprimée en unité de mesure]]</f>
        <v>#DIV/0!</v>
      </c>
      <c r="R180" s="22"/>
    </row>
    <row r="181" spans="1:18" ht="24" customHeight="1" x14ac:dyDescent="0.25">
      <c r="A181" s="22"/>
      <c r="B181" s="22"/>
      <c r="C181" s="22"/>
      <c r="D181" s="38" t="s">
        <v>413</v>
      </c>
      <c r="E181" s="36" t="s">
        <v>228</v>
      </c>
      <c r="F181" s="38" t="s">
        <v>229</v>
      </c>
      <c r="G181" s="38" t="s">
        <v>24</v>
      </c>
      <c r="H181" s="44">
        <v>1</v>
      </c>
      <c r="I181" s="39">
        <v>5</v>
      </c>
      <c r="J181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81" s="40"/>
      <c r="L181" s="89"/>
      <c r="M181" s="41"/>
      <c r="N181" s="42"/>
      <c r="O181" s="42"/>
      <c r="P181" s="43" t="e">
        <f>Tableau145[[#This Row],[Prix TTC 
du conditionnement]]/Tableau145[[#This Row],[Conditionnement proposé par le candidat, exprimé en unité de mesure]]</f>
        <v>#DIV/0!</v>
      </c>
      <c r="Q181" s="42" t="e">
        <f>Tableau145[[#This Row],[Prix TTC 
de l''unité de mesure]]*Tableau145[[#This Row],[Quantité annuelle indicative (non contractuelle), exprimée en unité de mesure]]</f>
        <v>#DIV/0!</v>
      </c>
      <c r="R181" s="22"/>
    </row>
    <row r="182" spans="1:18" ht="24" customHeight="1" x14ac:dyDescent="0.25">
      <c r="A182" s="22"/>
      <c r="B182" s="22"/>
      <c r="C182" s="22"/>
      <c r="D182" s="38" t="s">
        <v>414</v>
      </c>
      <c r="E182" s="36" t="s">
        <v>230</v>
      </c>
      <c r="F182" s="38" t="s">
        <v>231</v>
      </c>
      <c r="G182" s="38" t="s">
        <v>24</v>
      </c>
      <c r="H182" s="44">
        <v>1</v>
      </c>
      <c r="I182" s="39">
        <v>5</v>
      </c>
      <c r="J182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82" s="40"/>
      <c r="L182" s="89"/>
      <c r="M182" s="41"/>
      <c r="N182" s="42"/>
      <c r="O182" s="42"/>
      <c r="P182" s="43" t="e">
        <f>Tableau145[[#This Row],[Prix TTC 
du conditionnement]]/Tableau145[[#This Row],[Conditionnement proposé par le candidat, exprimé en unité de mesure]]</f>
        <v>#DIV/0!</v>
      </c>
      <c r="Q182" s="42" t="e">
        <f>Tableau145[[#This Row],[Prix TTC 
de l''unité de mesure]]*Tableau145[[#This Row],[Quantité annuelle indicative (non contractuelle), exprimée en unité de mesure]]</f>
        <v>#DIV/0!</v>
      </c>
      <c r="R182" s="22"/>
    </row>
    <row r="183" spans="1:18" ht="24" customHeight="1" x14ac:dyDescent="0.25">
      <c r="A183" s="22"/>
      <c r="B183" s="22"/>
      <c r="C183" s="22"/>
      <c r="D183" s="38" t="s">
        <v>415</v>
      </c>
      <c r="E183" s="36" t="s">
        <v>232</v>
      </c>
      <c r="F183" s="38" t="s">
        <v>233</v>
      </c>
      <c r="G183" s="38" t="s">
        <v>24</v>
      </c>
      <c r="H183" s="44">
        <v>1</v>
      </c>
      <c r="I183" s="39">
        <v>5</v>
      </c>
      <c r="J183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83" s="40"/>
      <c r="L183" s="89"/>
      <c r="M183" s="41"/>
      <c r="N183" s="42"/>
      <c r="O183" s="42"/>
      <c r="P183" s="43" t="e">
        <f>Tableau145[[#This Row],[Prix TTC 
du conditionnement]]/Tableau145[[#This Row],[Conditionnement proposé par le candidat, exprimé en unité de mesure]]</f>
        <v>#DIV/0!</v>
      </c>
      <c r="Q183" s="42" t="e">
        <f>Tableau145[[#This Row],[Prix TTC 
de l''unité de mesure]]*Tableau145[[#This Row],[Quantité annuelle indicative (non contractuelle), exprimée en unité de mesure]]</f>
        <v>#DIV/0!</v>
      </c>
      <c r="R183" s="22"/>
    </row>
    <row r="184" spans="1:18" ht="24" customHeight="1" x14ac:dyDescent="0.25">
      <c r="A184" s="22"/>
      <c r="B184" s="22"/>
      <c r="C184" s="22"/>
      <c r="D184" s="38" t="s">
        <v>416</v>
      </c>
      <c r="E184" s="36" t="s">
        <v>234</v>
      </c>
      <c r="F184" s="38" t="s">
        <v>53</v>
      </c>
      <c r="G184" s="38" t="s">
        <v>24</v>
      </c>
      <c r="H184" s="44">
        <v>1</v>
      </c>
      <c r="I184" s="39">
        <v>5</v>
      </c>
      <c r="J184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84" s="40"/>
      <c r="L184" s="89"/>
      <c r="M184" s="41"/>
      <c r="N184" s="42"/>
      <c r="O184" s="42"/>
      <c r="P184" s="43" t="e">
        <f>Tableau145[[#This Row],[Prix TTC 
du conditionnement]]/Tableau145[[#This Row],[Conditionnement proposé par le candidat, exprimé en unité de mesure]]</f>
        <v>#DIV/0!</v>
      </c>
      <c r="Q184" s="42" t="e">
        <f>Tableau145[[#This Row],[Prix TTC 
de l''unité de mesure]]*Tableau145[[#This Row],[Quantité annuelle indicative (non contractuelle), exprimée en unité de mesure]]</f>
        <v>#DIV/0!</v>
      </c>
      <c r="R184" s="22"/>
    </row>
    <row r="185" spans="1:18" ht="24" customHeight="1" x14ac:dyDescent="0.25">
      <c r="A185" s="22"/>
      <c r="B185" s="22"/>
      <c r="C185" s="22"/>
      <c r="D185" s="38" t="s">
        <v>417</v>
      </c>
      <c r="E185" s="36" t="s">
        <v>235</v>
      </c>
      <c r="F185" s="38" t="s">
        <v>53</v>
      </c>
      <c r="G185" s="38" t="s">
        <v>24</v>
      </c>
      <c r="H185" s="44">
        <v>1</v>
      </c>
      <c r="I185" s="39">
        <v>5</v>
      </c>
      <c r="J185" s="39">
        <f>Tableau145[[#This Row],[Quantité annuelle indicative (non contractuelle), exprimée en unité de conditionnement ]]*Tableau145[[#This Row],[Conditionnement préféré par l''université, exprimé en unité de mesure]]</f>
        <v>5</v>
      </c>
      <c r="K185" s="40"/>
      <c r="L185" s="89"/>
      <c r="M185" s="41"/>
      <c r="N185" s="42"/>
      <c r="O185" s="42"/>
      <c r="P185" s="43" t="e">
        <f>Tableau145[[#This Row],[Prix TTC 
du conditionnement]]/Tableau145[[#This Row],[Conditionnement proposé par le candidat, exprimé en unité de mesure]]</f>
        <v>#DIV/0!</v>
      </c>
      <c r="Q185" s="42" t="e">
        <f>Tableau145[[#This Row],[Prix TTC 
de l''unité de mesure]]*Tableau145[[#This Row],[Quantité annuelle indicative (non contractuelle), exprimée en unité de mesure]]</f>
        <v>#DIV/0!</v>
      </c>
      <c r="R185" s="22"/>
    </row>
    <row r="186" spans="1:18" ht="24" customHeight="1" thickBot="1" x14ac:dyDescent="0.3">
      <c r="A186" s="22"/>
      <c r="B186" s="22"/>
      <c r="C186" s="22"/>
      <c r="D186" s="24"/>
      <c r="E186" s="46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</row>
    <row r="187" spans="1:18" ht="39.950000000000003" customHeight="1" thickBot="1" x14ac:dyDescent="0.3">
      <c r="A187" s="22"/>
      <c r="B187" s="22"/>
      <c r="C187" s="32"/>
      <c r="D187" s="84" t="s">
        <v>60</v>
      </c>
      <c r="E187" s="85"/>
      <c r="F187" s="85"/>
      <c r="G187" s="85"/>
      <c r="H187" s="85"/>
      <c r="I187" s="85"/>
      <c r="J187" s="85"/>
      <c r="K187" s="85"/>
      <c r="L187" s="85"/>
      <c r="M187" s="85"/>
      <c r="N187" s="85"/>
      <c r="O187" s="86"/>
      <c r="P187" s="87"/>
      <c r="Q187" s="88"/>
    </row>
    <row r="188" spans="1:18" ht="24" customHeight="1" thickBot="1" x14ac:dyDescent="0.3">
      <c r="A188" s="22"/>
      <c r="B188" s="22"/>
      <c r="C188" s="22"/>
      <c r="D188" s="25"/>
      <c r="E188" s="47"/>
      <c r="F188" s="25"/>
      <c r="G188" s="25"/>
      <c r="H188" s="25"/>
      <c r="I188" s="25"/>
      <c r="J188" s="25"/>
      <c r="K188" s="25"/>
      <c r="L188" s="25"/>
      <c r="M188" s="25"/>
      <c r="N188" s="25"/>
      <c r="O188" s="34"/>
      <c r="P188" s="34"/>
      <c r="Q188" s="25"/>
    </row>
    <row r="189" spans="1:18" s="1" customFormat="1" ht="70.5" customHeight="1" thickBot="1" x14ac:dyDescent="0.3">
      <c r="A189" s="22"/>
      <c r="B189" s="22"/>
      <c r="C189" s="22"/>
      <c r="D189" s="33" t="s">
        <v>23</v>
      </c>
      <c r="E189" s="48" t="s">
        <v>28</v>
      </c>
      <c r="F189" s="3" t="s">
        <v>0</v>
      </c>
      <c r="G189" s="3" t="s">
        <v>1</v>
      </c>
      <c r="H189" s="3" t="s">
        <v>2</v>
      </c>
      <c r="I189" s="3" t="s">
        <v>3</v>
      </c>
      <c r="J189" s="3" t="s">
        <v>4</v>
      </c>
      <c r="K189" s="4" t="s">
        <v>5</v>
      </c>
      <c r="L189" s="5" t="s">
        <v>445</v>
      </c>
      <c r="M189" s="5" t="s">
        <v>6</v>
      </c>
      <c r="N189" s="5" t="s">
        <v>8</v>
      </c>
      <c r="O189" s="5" t="s">
        <v>9</v>
      </c>
      <c r="P189" s="6" t="s">
        <v>10</v>
      </c>
      <c r="Q189" s="7" t="s">
        <v>7</v>
      </c>
      <c r="R189" s="22"/>
    </row>
    <row r="190" spans="1:18" ht="24" customHeight="1" x14ac:dyDescent="0.25">
      <c r="A190" s="22"/>
      <c r="B190" s="22"/>
      <c r="C190" s="22"/>
      <c r="D190" s="28" t="s">
        <v>418</v>
      </c>
      <c r="E190" s="36" t="s">
        <v>236</v>
      </c>
      <c r="F190" s="28" t="s">
        <v>237</v>
      </c>
      <c r="G190" s="38" t="s">
        <v>24</v>
      </c>
      <c r="H190" s="44">
        <v>1</v>
      </c>
      <c r="I190" s="29">
        <v>2</v>
      </c>
      <c r="J190" s="29">
        <f>Tableau1457[[#This Row],[Quantité annuelle indicative (non contractuelle), exprimée en unité de conditionnement ]]*Tableau1457[[#This Row],[Conditionnement préféré par l''université, exprimé en unité de mesure]]</f>
        <v>2</v>
      </c>
      <c r="K190" s="19"/>
      <c r="L190" s="90"/>
      <c r="M190" s="18"/>
      <c r="N190" s="20"/>
      <c r="O190" s="20"/>
      <c r="P190" s="21" t="e">
        <f>Tableau1457[[#This Row],[Prix TTC 
du conditionnement]]/Tableau1457[[#This Row],[Conditionnement proposé par le candidat, exprimé en unité de mesure]]</f>
        <v>#DIV/0!</v>
      </c>
      <c r="Q190" s="20" t="e">
        <f>Tableau1457[[#This Row],[Prix TTC 
de l''unité de mesure]]*Tableau1457[[#This Row],[Quantité annuelle indicative (non contractuelle), exprimée en unité de mesure]]</f>
        <v>#DIV/0!</v>
      </c>
      <c r="R190" s="22"/>
    </row>
    <row r="191" spans="1:18" ht="24" customHeight="1" x14ac:dyDescent="0.25">
      <c r="A191" s="22"/>
      <c r="B191" s="22"/>
      <c r="C191" s="22"/>
      <c r="D191" s="38" t="s">
        <v>419</v>
      </c>
      <c r="E191" s="36" t="s">
        <v>238</v>
      </c>
      <c r="F191" s="38" t="s">
        <v>239</v>
      </c>
      <c r="G191" s="38" t="s">
        <v>24</v>
      </c>
      <c r="H191" s="44">
        <v>1</v>
      </c>
      <c r="I191" s="39">
        <v>2</v>
      </c>
      <c r="J191" s="39">
        <f>Tableau1457[[#This Row],[Quantité annuelle indicative (non contractuelle), exprimée en unité de conditionnement ]]*Tableau1457[[#This Row],[Conditionnement préféré par l''université, exprimé en unité de mesure]]</f>
        <v>2</v>
      </c>
      <c r="K191" s="40"/>
      <c r="L191" s="89"/>
      <c r="M191" s="41"/>
      <c r="N191" s="42"/>
      <c r="O191" s="42"/>
      <c r="P191" s="43" t="e">
        <f>Tableau1457[[#This Row],[Prix TTC 
du conditionnement]]/Tableau1457[[#This Row],[Conditionnement proposé par le candidat, exprimé en unité de mesure]]</f>
        <v>#DIV/0!</v>
      </c>
      <c r="Q191" s="42" t="e">
        <f>Tableau1457[[#This Row],[Prix TTC 
de l''unité de mesure]]*Tableau1457[[#This Row],[Quantité annuelle indicative (non contractuelle), exprimée en unité de mesure]]</f>
        <v>#DIV/0!</v>
      </c>
      <c r="R191" s="22"/>
    </row>
    <row r="192" spans="1:18" ht="24" customHeight="1" x14ac:dyDescent="0.25">
      <c r="A192" s="22"/>
      <c r="B192" s="22"/>
      <c r="C192" s="22"/>
      <c r="D192" s="38" t="s">
        <v>420</v>
      </c>
      <c r="E192" s="36" t="s">
        <v>240</v>
      </c>
      <c r="F192" s="38" t="s">
        <v>241</v>
      </c>
      <c r="G192" s="38" t="s">
        <v>24</v>
      </c>
      <c r="H192" s="44">
        <v>1</v>
      </c>
      <c r="I192" s="39">
        <v>2</v>
      </c>
      <c r="J192" s="39">
        <f>Tableau1457[[#This Row],[Quantité annuelle indicative (non contractuelle), exprimée en unité de conditionnement ]]*Tableau1457[[#This Row],[Conditionnement préféré par l''université, exprimé en unité de mesure]]</f>
        <v>2</v>
      </c>
      <c r="K192" s="40"/>
      <c r="L192" s="89"/>
      <c r="M192" s="41"/>
      <c r="N192" s="42"/>
      <c r="O192" s="42"/>
      <c r="P192" s="43" t="e">
        <f>Tableau1457[[#This Row],[Prix TTC 
du conditionnement]]/Tableau1457[[#This Row],[Conditionnement proposé par le candidat, exprimé en unité de mesure]]</f>
        <v>#DIV/0!</v>
      </c>
      <c r="Q192" s="42" t="e">
        <f>Tableau1457[[#This Row],[Prix TTC 
de l''unité de mesure]]*Tableau1457[[#This Row],[Quantité annuelle indicative (non contractuelle), exprimée en unité de mesure]]</f>
        <v>#DIV/0!</v>
      </c>
      <c r="R192" s="22"/>
    </row>
    <row r="193" spans="1:18" ht="24" customHeight="1" x14ac:dyDescent="0.25">
      <c r="A193" s="22"/>
      <c r="B193" s="22"/>
      <c r="C193" s="22"/>
      <c r="D193" s="38" t="s">
        <v>421</v>
      </c>
      <c r="E193" s="36" t="s">
        <v>242</v>
      </c>
      <c r="F193" s="38" t="s">
        <v>243</v>
      </c>
      <c r="G193" s="38" t="s">
        <v>24</v>
      </c>
      <c r="H193" s="44">
        <v>1</v>
      </c>
      <c r="I193" s="39">
        <v>2</v>
      </c>
      <c r="J193" s="39">
        <f>Tableau1457[[#This Row],[Quantité annuelle indicative (non contractuelle), exprimée en unité de conditionnement ]]*Tableau1457[[#This Row],[Conditionnement préféré par l''université, exprimé en unité de mesure]]</f>
        <v>2</v>
      </c>
      <c r="K193" s="40"/>
      <c r="L193" s="89"/>
      <c r="M193" s="41"/>
      <c r="N193" s="42"/>
      <c r="O193" s="42"/>
      <c r="P193" s="43" t="e">
        <f>Tableau1457[[#This Row],[Prix TTC 
du conditionnement]]/Tableau1457[[#This Row],[Conditionnement proposé par le candidat, exprimé en unité de mesure]]</f>
        <v>#DIV/0!</v>
      </c>
      <c r="Q193" s="42" t="e">
        <f>Tableau1457[[#This Row],[Prix TTC 
de l''unité de mesure]]*Tableau1457[[#This Row],[Quantité annuelle indicative (non contractuelle), exprimée en unité de mesure]]</f>
        <v>#DIV/0!</v>
      </c>
      <c r="R193" s="22"/>
    </row>
    <row r="194" spans="1:18" ht="24" customHeight="1" x14ac:dyDescent="0.25">
      <c r="A194" s="22"/>
      <c r="B194" s="22"/>
      <c r="C194" s="22"/>
      <c r="D194" s="38" t="s">
        <v>422</v>
      </c>
      <c r="E194" s="36" t="s">
        <v>244</v>
      </c>
      <c r="F194" s="38" t="s">
        <v>245</v>
      </c>
      <c r="G194" s="38" t="s">
        <v>24</v>
      </c>
      <c r="H194" s="44">
        <v>1</v>
      </c>
      <c r="I194" s="39">
        <v>5</v>
      </c>
      <c r="J194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194" s="40"/>
      <c r="L194" s="89"/>
      <c r="M194" s="41"/>
      <c r="N194" s="42"/>
      <c r="O194" s="42"/>
      <c r="P194" s="43" t="e">
        <f>Tableau1457[[#This Row],[Prix TTC 
du conditionnement]]/Tableau1457[[#This Row],[Conditionnement proposé par le candidat, exprimé en unité de mesure]]</f>
        <v>#DIV/0!</v>
      </c>
      <c r="Q194" s="42" t="e">
        <f>Tableau1457[[#This Row],[Prix TTC 
de l''unité de mesure]]*Tableau1457[[#This Row],[Quantité annuelle indicative (non contractuelle), exprimée en unité de mesure]]</f>
        <v>#DIV/0!</v>
      </c>
      <c r="R194" s="22"/>
    </row>
    <row r="195" spans="1:18" ht="24" customHeight="1" x14ac:dyDescent="0.25">
      <c r="A195" s="22"/>
      <c r="B195" s="22"/>
      <c r="C195" s="22"/>
      <c r="D195" s="38" t="s">
        <v>423</v>
      </c>
      <c r="E195" s="36" t="s">
        <v>246</v>
      </c>
      <c r="F195" s="38" t="s">
        <v>247</v>
      </c>
      <c r="G195" s="38" t="s">
        <v>24</v>
      </c>
      <c r="H195" s="44">
        <v>1</v>
      </c>
      <c r="I195" s="39">
        <v>5</v>
      </c>
      <c r="J195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195" s="40"/>
      <c r="L195" s="89"/>
      <c r="M195" s="41"/>
      <c r="N195" s="42"/>
      <c r="O195" s="42"/>
      <c r="P195" s="43" t="e">
        <f>Tableau1457[[#This Row],[Prix TTC 
du conditionnement]]/Tableau1457[[#This Row],[Conditionnement proposé par le candidat, exprimé en unité de mesure]]</f>
        <v>#DIV/0!</v>
      </c>
      <c r="Q195" s="42" t="e">
        <f>Tableau1457[[#This Row],[Prix TTC 
de l''unité de mesure]]*Tableau1457[[#This Row],[Quantité annuelle indicative (non contractuelle), exprimée en unité de mesure]]</f>
        <v>#DIV/0!</v>
      </c>
      <c r="R195" s="22"/>
    </row>
    <row r="196" spans="1:18" ht="24" customHeight="1" x14ac:dyDescent="0.25">
      <c r="A196" s="22"/>
      <c r="B196" s="22"/>
      <c r="C196" s="22"/>
      <c r="D196" s="38" t="s">
        <v>424</v>
      </c>
      <c r="E196" s="36" t="s">
        <v>248</v>
      </c>
      <c r="F196" s="38" t="s">
        <v>249</v>
      </c>
      <c r="G196" s="38" t="s">
        <v>24</v>
      </c>
      <c r="H196" s="44">
        <v>1</v>
      </c>
      <c r="I196" s="39">
        <v>5</v>
      </c>
      <c r="J196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196" s="40"/>
      <c r="L196" s="89"/>
      <c r="M196" s="41"/>
      <c r="N196" s="42"/>
      <c r="O196" s="42"/>
      <c r="P196" s="43" t="e">
        <f>Tableau1457[[#This Row],[Prix TTC 
du conditionnement]]/Tableau1457[[#This Row],[Conditionnement proposé par le candidat, exprimé en unité de mesure]]</f>
        <v>#DIV/0!</v>
      </c>
      <c r="Q196" s="42" t="e">
        <f>Tableau1457[[#This Row],[Prix TTC 
de l''unité de mesure]]*Tableau1457[[#This Row],[Quantité annuelle indicative (non contractuelle), exprimée en unité de mesure]]</f>
        <v>#DIV/0!</v>
      </c>
      <c r="R196" s="22"/>
    </row>
    <row r="197" spans="1:18" ht="24" customHeight="1" x14ac:dyDescent="0.25">
      <c r="A197" s="22"/>
      <c r="B197" s="22"/>
      <c r="C197" s="22"/>
      <c r="D197" s="38" t="s">
        <v>425</v>
      </c>
      <c r="E197" s="36" t="s">
        <v>250</v>
      </c>
      <c r="F197" s="38" t="s">
        <v>251</v>
      </c>
      <c r="G197" s="38" t="s">
        <v>24</v>
      </c>
      <c r="H197" s="44">
        <v>1</v>
      </c>
      <c r="I197" s="39">
        <v>5</v>
      </c>
      <c r="J197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197" s="40"/>
      <c r="L197" s="89"/>
      <c r="M197" s="41"/>
      <c r="N197" s="42"/>
      <c r="O197" s="42"/>
      <c r="P197" s="43" t="e">
        <f>Tableau1457[[#This Row],[Prix TTC 
du conditionnement]]/Tableau1457[[#This Row],[Conditionnement proposé par le candidat, exprimé en unité de mesure]]</f>
        <v>#DIV/0!</v>
      </c>
      <c r="Q197" s="42" t="e">
        <f>Tableau1457[[#This Row],[Prix TTC 
de l''unité de mesure]]*Tableau1457[[#This Row],[Quantité annuelle indicative (non contractuelle), exprimée en unité de mesure]]</f>
        <v>#DIV/0!</v>
      </c>
      <c r="R197" s="22"/>
    </row>
    <row r="198" spans="1:18" ht="24" customHeight="1" x14ac:dyDescent="0.25">
      <c r="A198" s="22"/>
      <c r="B198" s="22"/>
      <c r="C198" s="22"/>
      <c r="D198" s="38" t="s">
        <v>426</v>
      </c>
      <c r="E198" s="36" t="s">
        <v>252</v>
      </c>
      <c r="F198" s="38" t="s">
        <v>253</v>
      </c>
      <c r="G198" s="38" t="s">
        <v>24</v>
      </c>
      <c r="H198" s="44">
        <v>1</v>
      </c>
      <c r="I198" s="39">
        <v>5</v>
      </c>
      <c r="J198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198" s="40"/>
      <c r="L198" s="89"/>
      <c r="M198" s="41"/>
      <c r="N198" s="42"/>
      <c r="O198" s="42"/>
      <c r="P198" s="43" t="e">
        <f>Tableau1457[[#This Row],[Prix TTC 
du conditionnement]]/Tableau1457[[#This Row],[Conditionnement proposé par le candidat, exprimé en unité de mesure]]</f>
        <v>#DIV/0!</v>
      </c>
      <c r="Q198" s="42" t="e">
        <f>Tableau1457[[#This Row],[Prix TTC 
de l''unité de mesure]]*Tableau1457[[#This Row],[Quantité annuelle indicative (non contractuelle), exprimée en unité de mesure]]</f>
        <v>#DIV/0!</v>
      </c>
      <c r="R198" s="22"/>
    </row>
    <row r="199" spans="1:18" ht="24" customHeight="1" x14ac:dyDescent="0.25">
      <c r="A199" s="22"/>
      <c r="B199" s="22"/>
      <c r="C199" s="22"/>
      <c r="D199" s="38" t="s">
        <v>427</v>
      </c>
      <c r="E199" s="36" t="s">
        <v>254</v>
      </c>
      <c r="F199" s="38" t="s">
        <v>255</v>
      </c>
      <c r="G199" s="38" t="s">
        <v>24</v>
      </c>
      <c r="H199" s="44">
        <v>1</v>
      </c>
      <c r="I199" s="39">
        <v>5</v>
      </c>
      <c r="J199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199" s="40"/>
      <c r="L199" s="89"/>
      <c r="M199" s="41"/>
      <c r="N199" s="42"/>
      <c r="O199" s="42"/>
      <c r="P199" s="43" t="e">
        <f>Tableau1457[[#This Row],[Prix TTC 
du conditionnement]]/Tableau1457[[#This Row],[Conditionnement proposé par le candidat, exprimé en unité de mesure]]</f>
        <v>#DIV/0!</v>
      </c>
      <c r="Q199" s="42" t="e">
        <f>Tableau1457[[#This Row],[Prix TTC 
de l''unité de mesure]]*Tableau1457[[#This Row],[Quantité annuelle indicative (non contractuelle), exprimée en unité de mesure]]</f>
        <v>#DIV/0!</v>
      </c>
      <c r="R199" s="22"/>
    </row>
    <row r="200" spans="1:18" ht="24" customHeight="1" x14ac:dyDescent="0.25">
      <c r="A200" s="22"/>
      <c r="B200" s="22"/>
      <c r="C200" s="22"/>
      <c r="D200" s="38" t="s">
        <v>428</v>
      </c>
      <c r="E200" s="36" t="s">
        <v>256</v>
      </c>
      <c r="F200" s="38" t="s">
        <v>257</v>
      </c>
      <c r="G200" s="38" t="s">
        <v>24</v>
      </c>
      <c r="H200" s="44">
        <v>1</v>
      </c>
      <c r="I200" s="39">
        <v>5</v>
      </c>
      <c r="J200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0" s="40"/>
      <c r="L200" s="89"/>
      <c r="M200" s="41"/>
      <c r="N200" s="42"/>
      <c r="O200" s="42"/>
      <c r="P200" s="43" t="e">
        <f>Tableau1457[[#This Row],[Prix TTC 
du conditionnement]]/Tableau1457[[#This Row],[Conditionnement proposé par le candidat, exprimé en unité de mesure]]</f>
        <v>#DIV/0!</v>
      </c>
      <c r="Q200" s="42" t="e">
        <f>Tableau1457[[#This Row],[Prix TTC 
de l''unité de mesure]]*Tableau1457[[#This Row],[Quantité annuelle indicative (non contractuelle), exprimée en unité de mesure]]</f>
        <v>#DIV/0!</v>
      </c>
      <c r="R200" s="22"/>
    </row>
    <row r="201" spans="1:18" ht="24" customHeight="1" x14ac:dyDescent="0.25">
      <c r="A201" s="22"/>
      <c r="B201" s="22"/>
      <c r="C201" s="22"/>
      <c r="D201" s="38" t="s">
        <v>429</v>
      </c>
      <c r="E201" s="36" t="s">
        <v>258</v>
      </c>
      <c r="F201" s="38" t="s">
        <v>259</v>
      </c>
      <c r="G201" s="38" t="s">
        <v>24</v>
      </c>
      <c r="H201" s="44">
        <v>1</v>
      </c>
      <c r="I201" s="39">
        <v>5</v>
      </c>
      <c r="J201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1" s="40"/>
      <c r="L201" s="89"/>
      <c r="M201" s="41"/>
      <c r="N201" s="42"/>
      <c r="O201" s="42"/>
      <c r="P201" s="43" t="e">
        <f>Tableau1457[[#This Row],[Prix TTC 
du conditionnement]]/Tableau1457[[#This Row],[Conditionnement proposé par le candidat, exprimé en unité de mesure]]</f>
        <v>#DIV/0!</v>
      </c>
      <c r="Q201" s="42" t="e">
        <f>Tableau1457[[#This Row],[Prix TTC 
de l''unité de mesure]]*Tableau1457[[#This Row],[Quantité annuelle indicative (non contractuelle), exprimée en unité de mesure]]</f>
        <v>#DIV/0!</v>
      </c>
      <c r="R201" s="22"/>
    </row>
    <row r="202" spans="1:18" ht="24" customHeight="1" x14ac:dyDescent="0.25">
      <c r="A202" s="22"/>
      <c r="B202" s="22"/>
      <c r="C202" s="22"/>
      <c r="D202" s="38" t="s">
        <v>430</v>
      </c>
      <c r="E202" s="36" t="s">
        <v>260</v>
      </c>
      <c r="F202" s="38" t="s">
        <v>261</v>
      </c>
      <c r="G202" s="38" t="s">
        <v>24</v>
      </c>
      <c r="H202" s="44">
        <v>1</v>
      </c>
      <c r="I202" s="39">
        <v>5</v>
      </c>
      <c r="J202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2" s="40"/>
      <c r="L202" s="89"/>
      <c r="M202" s="41"/>
      <c r="N202" s="42"/>
      <c r="O202" s="42"/>
      <c r="P202" s="43" t="e">
        <f>Tableau1457[[#This Row],[Prix TTC 
du conditionnement]]/Tableau1457[[#This Row],[Conditionnement proposé par le candidat, exprimé en unité de mesure]]</f>
        <v>#DIV/0!</v>
      </c>
      <c r="Q202" s="42" t="e">
        <f>Tableau1457[[#This Row],[Prix TTC 
de l''unité de mesure]]*Tableau1457[[#This Row],[Quantité annuelle indicative (non contractuelle), exprimée en unité de mesure]]</f>
        <v>#DIV/0!</v>
      </c>
      <c r="R202" s="22"/>
    </row>
    <row r="203" spans="1:18" ht="24" customHeight="1" x14ac:dyDescent="0.25">
      <c r="A203" s="22"/>
      <c r="B203" s="22"/>
      <c r="C203" s="22"/>
      <c r="D203" s="38" t="s">
        <v>431</v>
      </c>
      <c r="E203" s="36" t="s">
        <v>262</v>
      </c>
      <c r="F203" s="38" t="s">
        <v>263</v>
      </c>
      <c r="G203" s="38" t="s">
        <v>24</v>
      </c>
      <c r="H203" s="44">
        <v>1</v>
      </c>
      <c r="I203" s="39">
        <v>5</v>
      </c>
      <c r="J203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3" s="40"/>
      <c r="L203" s="89"/>
      <c r="M203" s="41"/>
      <c r="N203" s="42"/>
      <c r="O203" s="42"/>
      <c r="P203" s="43" t="e">
        <f>Tableau1457[[#This Row],[Prix TTC 
du conditionnement]]/Tableau1457[[#This Row],[Conditionnement proposé par le candidat, exprimé en unité de mesure]]</f>
        <v>#DIV/0!</v>
      </c>
      <c r="Q203" s="42" t="e">
        <f>Tableau1457[[#This Row],[Prix TTC 
de l''unité de mesure]]*Tableau1457[[#This Row],[Quantité annuelle indicative (non contractuelle), exprimée en unité de mesure]]</f>
        <v>#DIV/0!</v>
      </c>
      <c r="R203" s="22"/>
    </row>
    <row r="204" spans="1:18" ht="24" customHeight="1" x14ac:dyDescent="0.25">
      <c r="A204" s="22"/>
      <c r="B204" s="22"/>
      <c r="C204" s="22"/>
      <c r="D204" s="38" t="s">
        <v>432</v>
      </c>
      <c r="E204" s="36" t="s">
        <v>264</v>
      </c>
      <c r="F204" s="38" t="s">
        <v>265</v>
      </c>
      <c r="G204" s="38" t="s">
        <v>24</v>
      </c>
      <c r="H204" s="44">
        <v>1</v>
      </c>
      <c r="I204" s="39">
        <v>5</v>
      </c>
      <c r="J204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4" s="40"/>
      <c r="L204" s="89"/>
      <c r="M204" s="41"/>
      <c r="N204" s="42"/>
      <c r="O204" s="42"/>
      <c r="P204" s="43" t="e">
        <f>Tableau1457[[#This Row],[Prix TTC 
du conditionnement]]/Tableau1457[[#This Row],[Conditionnement proposé par le candidat, exprimé en unité de mesure]]</f>
        <v>#DIV/0!</v>
      </c>
      <c r="Q204" s="42" t="e">
        <f>Tableau1457[[#This Row],[Prix TTC 
de l''unité de mesure]]*Tableau1457[[#This Row],[Quantité annuelle indicative (non contractuelle), exprimée en unité de mesure]]</f>
        <v>#DIV/0!</v>
      </c>
      <c r="R204" s="22"/>
    </row>
    <row r="205" spans="1:18" ht="24" customHeight="1" x14ac:dyDescent="0.25">
      <c r="A205" s="22"/>
      <c r="B205" s="22"/>
      <c r="C205" s="22"/>
      <c r="D205" s="38" t="s">
        <v>433</v>
      </c>
      <c r="E205" s="36" t="s">
        <v>266</v>
      </c>
      <c r="F205" s="38" t="s">
        <v>267</v>
      </c>
      <c r="G205" s="38" t="s">
        <v>24</v>
      </c>
      <c r="H205" s="44">
        <v>1</v>
      </c>
      <c r="I205" s="39">
        <v>5</v>
      </c>
      <c r="J205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5" s="40"/>
      <c r="L205" s="89"/>
      <c r="M205" s="41"/>
      <c r="N205" s="42"/>
      <c r="O205" s="42"/>
      <c r="P205" s="43" t="e">
        <f>Tableau1457[[#This Row],[Prix TTC 
du conditionnement]]/Tableau1457[[#This Row],[Conditionnement proposé par le candidat, exprimé en unité de mesure]]</f>
        <v>#DIV/0!</v>
      </c>
      <c r="Q205" s="42" t="e">
        <f>Tableau1457[[#This Row],[Prix TTC 
de l''unité de mesure]]*Tableau1457[[#This Row],[Quantité annuelle indicative (non contractuelle), exprimée en unité de mesure]]</f>
        <v>#DIV/0!</v>
      </c>
      <c r="R205" s="22"/>
    </row>
    <row r="206" spans="1:18" ht="24" customHeight="1" x14ac:dyDescent="0.25">
      <c r="A206" s="22"/>
      <c r="B206" s="22"/>
      <c r="C206" s="22"/>
      <c r="D206" s="38" t="s">
        <v>434</v>
      </c>
      <c r="E206" s="36" t="s">
        <v>268</v>
      </c>
      <c r="F206" s="38" t="s">
        <v>269</v>
      </c>
      <c r="G206" s="38" t="s">
        <v>24</v>
      </c>
      <c r="H206" s="44">
        <v>1</v>
      </c>
      <c r="I206" s="39">
        <v>5</v>
      </c>
      <c r="J206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6" s="40"/>
      <c r="L206" s="89"/>
      <c r="M206" s="41"/>
      <c r="N206" s="42"/>
      <c r="O206" s="42"/>
      <c r="P206" s="43" t="e">
        <f>Tableau1457[[#This Row],[Prix TTC 
du conditionnement]]/Tableau1457[[#This Row],[Conditionnement proposé par le candidat, exprimé en unité de mesure]]</f>
        <v>#DIV/0!</v>
      </c>
      <c r="Q206" s="42" t="e">
        <f>Tableau1457[[#This Row],[Prix TTC 
de l''unité de mesure]]*Tableau1457[[#This Row],[Quantité annuelle indicative (non contractuelle), exprimée en unité de mesure]]</f>
        <v>#DIV/0!</v>
      </c>
      <c r="R206" s="22"/>
    </row>
    <row r="207" spans="1:18" ht="24" customHeight="1" x14ac:dyDescent="0.25">
      <c r="A207" s="22"/>
      <c r="B207" s="22"/>
      <c r="C207" s="22"/>
      <c r="D207" s="38" t="s">
        <v>435</v>
      </c>
      <c r="E207" s="36" t="s">
        <v>270</v>
      </c>
      <c r="F207" s="38" t="s">
        <v>271</v>
      </c>
      <c r="G207" s="38" t="s">
        <v>24</v>
      </c>
      <c r="H207" s="44">
        <v>1</v>
      </c>
      <c r="I207" s="39">
        <v>2</v>
      </c>
      <c r="J207" s="39">
        <f>Tableau1457[[#This Row],[Quantité annuelle indicative (non contractuelle), exprimée en unité de conditionnement ]]*Tableau1457[[#This Row],[Conditionnement préféré par l''université, exprimé en unité de mesure]]</f>
        <v>2</v>
      </c>
      <c r="K207" s="40"/>
      <c r="L207" s="89"/>
      <c r="M207" s="41"/>
      <c r="N207" s="42"/>
      <c r="O207" s="42"/>
      <c r="P207" s="43" t="e">
        <f>Tableau1457[[#This Row],[Prix TTC 
du conditionnement]]/Tableau1457[[#This Row],[Conditionnement proposé par le candidat, exprimé en unité de mesure]]</f>
        <v>#DIV/0!</v>
      </c>
      <c r="Q207" s="42" t="e">
        <f>Tableau1457[[#This Row],[Prix TTC 
de l''unité de mesure]]*Tableau1457[[#This Row],[Quantité annuelle indicative (non contractuelle), exprimée en unité de mesure]]</f>
        <v>#DIV/0!</v>
      </c>
      <c r="R207" s="22"/>
    </row>
    <row r="208" spans="1:18" ht="24" customHeight="1" x14ac:dyDescent="0.25">
      <c r="A208" s="22"/>
      <c r="B208" s="22"/>
      <c r="C208" s="22"/>
      <c r="D208" s="38" t="s">
        <v>436</v>
      </c>
      <c r="E208" s="36" t="s">
        <v>272</v>
      </c>
      <c r="F208" s="38" t="s">
        <v>273</v>
      </c>
      <c r="G208" s="38" t="s">
        <v>24</v>
      </c>
      <c r="H208" s="44">
        <v>1</v>
      </c>
      <c r="I208" s="39">
        <v>5</v>
      </c>
      <c r="J208" s="39">
        <f>Tableau1457[[#This Row],[Quantité annuelle indicative (non contractuelle), exprimée en unité de conditionnement ]]*Tableau1457[[#This Row],[Conditionnement préféré par l''université, exprimé en unité de mesure]]</f>
        <v>5</v>
      </c>
      <c r="K208" s="40"/>
      <c r="L208" s="89"/>
      <c r="M208" s="41"/>
      <c r="N208" s="42"/>
      <c r="O208" s="42"/>
      <c r="P208" s="43" t="e">
        <f>Tableau1457[[#This Row],[Prix TTC 
du conditionnement]]/Tableau1457[[#This Row],[Conditionnement proposé par le candidat, exprimé en unité de mesure]]</f>
        <v>#DIV/0!</v>
      </c>
      <c r="Q208" s="42" t="e">
        <f>Tableau1457[[#This Row],[Prix TTC 
de l''unité de mesure]]*Tableau1457[[#This Row],[Quantité annuelle indicative (non contractuelle), exprimée en unité de mesure]]</f>
        <v>#DIV/0!</v>
      </c>
      <c r="R208" s="22"/>
    </row>
    <row r="209" spans="1:18" ht="24" customHeight="1" thickBot="1" x14ac:dyDescent="0.3">
      <c r="A209" s="22"/>
      <c r="B209" s="22"/>
      <c r="C209" s="22"/>
      <c r="D209" s="24"/>
      <c r="E209" s="46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</row>
    <row r="210" spans="1:18" ht="39.950000000000003" customHeight="1" thickBot="1" x14ac:dyDescent="0.3">
      <c r="A210" s="22"/>
      <c r="B210" s="22"/>
      <c r="C210" s="32"/>
      <c r="D210" s="84" t="s">
        <v>274</v>
      </c>
      <c r="E210" s="85"/>
      <c r="F210" s="85"/>
      <c r="G210" s="85"/>
      <c r="H210" s="85"/>
      <c r="I210" s="85"/>
      <c r="J210" s="85"/>
      <c r="K210" s="85"/>
      <c r="L210" s="85"/>
      <c r="M210" s="85"/>
      <c r="N210" s="85"/>
      <c r="O210" s="86"/>
      <c r="P210" s="87"/>
      <c r="Q210" s="88"/>
    </row>
    <row r="211" spans="1:18" ht="24" customHeight="1" thickBot="1" x14ac:dyDescent="0.3">
      <c r="A211" s="22"/>
      <c r="B211" s="22"/>
      <c r="C211" s="22"/>
      <c r="D211" s="35"/>
      <c r="E211" s="51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25"/>
    </row>
    <row r="212" spans="1:18" s="1" customFormat="1" ht="70.5" customHeight="1" thickBot="1" x14ac:dyDescent="0.3">
      <c r="A212" s="22"/>
      <c r="B212" s="22"/>
      <c r="C212" s="22"/>
      <c r="D212" s="33" t="s">
        <v>23</v>
      </c>
      <c r="E212" s="48" t="s">
        <v>28</v>
      </c>
      <c r="F212" s="3" t="s">
        <v>0</v>
      </c>
      <c r="G212" s="3" t="s">
        <v>1</v>
      </c>
      <c r="H212" s="3" t="s">
        <v>2</v>
      </c>
      <c r="I212" s="3" t="s">
        <v>3</v>
      </c>
      <c r="J212" s="3" t="s">
        <v>4</v>
      </c>
      <c r="K212" s="4" t="s">
        <v>5</v>
      </c>
      <c r="L212" s="5" t="s">
        <v>445</v>
      </c>
      <c r="M212" s="5" t="s">
        <v>6</v>
      </c>
      <c r="N212" s="5" t="s">
        <v>8</v>
      </c>
      <c r="O212" s="5" t="s">
        <v>9</v>
      </c>
      <c r="P212" s="6" t="s">
        <v>10</v>
      </c>
      <c r="Q212" s="7" t="s">
        <v>7</v>
      </c>
      <c r="R212" s="22"/>
    </row>
    <row r="213" spans="1:18" ht="24" customHeight="1" x14ac:dyDescent="0.25">
      <c r="A213" s="22"/>
      <c r="B213" s="22"/>
      <c r="C213" s="22"/>
      <c r="D213" s="28" t="s">
        <v>437</v>
      </c>
      <c r="E213" s="36" t="s">
        <v>31</v>
      </c>
      <c r="F213" s="28" t="s">
        <v>32</v>
      </c>
      <c r="G213" s="38" t="s">
        <v>24</v>
      </c>
      <c r="H213" s="44">
        <v>1</v>
      </c>
      <c r="I213" s="29">
        <v>5</v>
      </c>
      <c r="J213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3" s="19"/>
      <c r="L213" s="90"/>
      <c r="M213" s="18"/>
      <c r="N213" s="20"/>
      <c r="O213" s="20"/>
      <c r="P213" s="21" t="e">
        <f>Tableau1453[[#This Row],[Prix TTC 
du conditionnement]]/Tableau1453[[#This Row],[Conditionnement proposé par le candidat, exprimé en unité de mesure]]</f>
        <v>#DIV/0!</v>
      </c>
      <c r="Q213" s="20" t="e">
        <f>Tableau1453[[#This Row],[Prix TTC 
de l''unité de mesure]]*Tableau1453[[#This Row],[Quantité annuelle indicative (non contractuelle), exprimée en unité de mesure]]</f>
        <v>#DIV/0!</v>
      </c>
      <c r="R213" s="22"/>
    </row>
    <row r="214" spans="1:18" ht="24" customHeight="1" x14ac:dyDescent="0.25">
      <c r="A214" s="22"/>
      <c r="B214" s="22"/>
      <c r="C214" s="22"/>
      <c r="D214" s="28" t="s">
        <v>438</v>
      </c>
      <c r="E214" s="36" t="s">
        <v>33</v>
      </c>
      <c r="F214" s="28" t="s">
        <v>34</v>
      </c>
      <c r="G214" s="38" t="s">
        <v>24</v>
      </c>
      <c r="H214" s="44">
        <v>1</v>
      </c>
      <c r="I214" s="29">
        <v>5</v>
      </c>
      <c r="J214" s="29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4" s="19"/>
      <c r="L214" s="90"/>
      <c r="M214" s="18"/>
      <c r="N214" s="20"/>
      <c r="O214" s="20"/>
      <c r="P214" s="21" t="e">
        <f>Tableau1453[[#This Row],[Prix TTC 
du conditionnement]]/Tableau1453[[#This Row],[Conditionnement proposé par le candidat, exprimé en unité de mesure]]</f>
        <v>#DIV/0!</v>
      </c>
      <c r="Q214" s="20" t="e">
        <f>Tableau1453[[#This Row],[Prix TTC 
de l''unité de mesure]]*Tableau1453[[#This Row],[Quantité annuelle indicative (non contractuelle), exprimée en unité de mesure]]</f>
        <v>#DIV/0!</v>
      </c>
      <c r="R214" s="22"/>
    </row>
    <row r="215" spans="1:18" ht="24" customHeight="1" x14ac:dyDescent="0.25">
      <c r="A215" s="22"/>
      <c r="B215" s="22"/>
      <c r="C215" s="22"/>
      <c r="D215" s="30" t="s">
        <v>439</v>
      </c>
      <c r="E215" s="37" t="s">
        <v>35</v>
      </c>
      <c r="F215" s="30" t="s">
        <v>36</v>
      </c>
      <c r="G215" s="38" t="s">
        <v>24</v>
      </c>
      <c r="H215" s="44">
        <v>1</v>
      </c>
      <c r="I215" s="31">
        <v>5</v>
      </c>
      <c r="J215" s="31">
        <f>Tableau1453[[#This Row],[Quantité annuelle indicative (non contractuelle), exprimée en unité de conditionnement ]]*Tableau1453[[#This Row],[Conditionnement préféré par l''université, exprimé en unité de mesure]]</f>
        <v>5</v>
      </c>
      <c r="K215" s="19"/>
      <c r="L215" s="90"/>
      <c r="M215" s="26"/>
      <c r="N215" s="27"/>
      <c r="O215" s="27"/>
      <c r="P215" s="21" t="e">
        <f>Tableau1453[[#This Row],[Prix TTC 
du conditionnement]]/Tableau1453[[#This Row],[Conditionnement proposé par le candidat, exprimé en unité de mesure]]</f>
        <v>#DIV/0!</v>
      </c>
      <c r="Q215" s="27" t="e">
        <f>Tableau1453[[#This Row],[Prix TTC 
de l''unité de mesure]]*Tableau1453[[#This Row],[Quantité annuelle indicative (non contractuelle), exprimée en unité de mesure]]</f>
        <v>#DIV/0!</v>
      </c>
      <c r="R215" s="22"/>
    </row>
    <row r="216" spans="1:18" ht="24" customHeight="1" thickBot="1" x14ac:dyDescent="0.3">
      <c r="A216" s="22"/>
      <c r="B216" s="22"/>
      <c r="C216" s="22"/>
      <c r="D216" s="24"/>
      <c r="E216" s="46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1:18" ht="39.950000000000003" customHeight="1" thickBot="1" x14ac:dyDescent="0.3">
      <c r="A217" s="22"/>
      <c r="B217" s="22"/>
      <c r="C217" s="22"/>
      <c r="D217" s="84" t="s">
        <v>30</v>
      </c>
      <c r="E217" s="85"/>
      <c r="F217" s="85"/>
      <c r="G217" s="85"/>
      <c r="H217" s="85"/>
      <c r="I217" s="85"/>
      <c r="J217" s="85"/>
      <c r="K217" s="85"/>
      <c r="L217" s="85"/>
      <c r="M217" s="85"/>
      <c r="N217" s="85"/>
      <c r="O217" s="86"/>
      <c r="P217" s="87"/>
      <c r="Q217" s="88"/>
    </row>
    <row r="218" spans="1:18" ht="24" customHeight="1" thickBot="1" x14ac:dyDescent="0.3">
      <c r="A218" s="22"/>
      <c r="B218" s="22"/>
      <c r="C218" s="32"/>
      <c r="D218" s="25"/>
      <c r="E218" s="47"/>
      <c r="F218" s="25"/>
      <c r="G218" s="25"/>
      <c r="H218" s="25"/>
      <c r="I218" s="25"/>
      <c r="J218" s="25"/>
      <c r="K218" s="25"/>
      <c r="L218" s="25"/>
      <c r="M218" s="25"/>
      <c r="N218" s="25"/>
      <c r="P218" s="34"/>
      <c r="Q218" s="97"/>
    </row>
    <row r="219" spans="1:18" ht="39.950000000000003" customHeight="1" thickBot="1" x14ac:dyDescent="0.3">
      <c r="A219" s="22"/>
      <c r="B219" s="22"/>
      <c r="C219" s="22"/>
      <c r="D219" s="25"/>
      <c r="E219" s="47"/>
      <c r="F219" s="25"/>
      <c r="G219" s="25"/>
      <c r="H219" s="25"/>
      <c r="I219" s="25"/>
      <c r="J219" s="25"/>
      <c r="K219" s="25"/>
      <c r="L219" s="25"/>
      <c r="M219" s="25"/>
      <c r="N219" s="25"/>
      <c r="P219" s="99" t="s">
        <v>21</v>
      </c>
      <c r="Q219" s="100"/>
    </row>
    <row r="220" spans="1:18" ht="39.950000000000003" customHeight="1" thickBot="1" x14ac:dyDescent="0.3">
      <c r="A220" s="22"/>
      <c r="B220" s="22"/>
      <c r="C220" s="22"/>
      <c r="D220" s="25"/>
      <c r="E220" s="47"/>
      <c r="F220" s="25"/>
      <c r="G220" s="25"/>
      <c r="H220" s="25"/>
      <c r="I220" s="25"/>
      <c r="J220" s="25"/>
      <c r="K220" s="25"/>
      <c r="L220" s="25"/>
      <c r="M220" s="25"/>
      <c r="N220" s="25"/>
      <c r="P220" s="101" t="e">
        <f>SUM(Q19:Q24,Q29:Q36,Q41:Q50,Q55:Q66,Q71:Q82,Q87:Q165,Q170:Q185,Q190:Q208,Q213:Q215)</f>
        <v>#DIV/0!</v>
      </c>
      <c r="Q220" s="102"/>
    </row>
    <row r="221" spans="1:18" ht="39.950000000000003" customHeight="1" x14ac:dyDescent="0.25">
      <c r="A221" s="22"/>
      <c r="B221" s="22"/>
      <c r="C221" s="22"/>
      <c r="D221" s="32"/>
      <c r="E221" s="5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98"/>
      <c r="Q221" s="98"/>
    </row>
    <row r="222" spans="1:18" ht="24" customHeight="1" x14ac:dyDescent="0.25">
      <c r="A222" s="22"/>
      <c r="B222" s="22"/>
      <c r="C222" s="22"/>
      <c r="Q222" s="32"/>
    </row>
    <row r="223" spans="1:18" ht="24" customHeight="1" x14ac:dyDescent="0.25">
      <c r="A223" s="22"/>
      <c r="B223" s="22"/>
      <c r="C223" s="22"/>
      <c r="Q223" s="32"/>
    </row>
    <row r="224" spans="1:18" ht="24" customHeight="1" x14ac:dyDescent="0.25">
      <c r="A224" s="22"/>
      <c r="B224" s="22"/>
      <c r="C224" s="22"/>
      <c r="Q224" s="32"/>
    </row>
    <row r="225" spans="1:17" ht="24" customHeight="1" x14ac:dyDescent="0.25">
      <c r="A225" s="22"/>
      <c r="B225" s="22"/>
      <c r="C225" s="22"/>
      <c r="Q225" s="32"/>
    </row>
    <row r="226" spans="1:17" ht="24" customHeight="1" x14ac:dyDescent="0.25">
      <c r="A226" s="22"/>
      <c r="B226" s="22"/>
      <c r="C226" s="22"/>
      <c r="Q226" s="32"/>
    </row>
    <row r="227" spans="1:17" ht="24" customHeight="1" x14ac:dyDescent="0.25">
      <c r="A227" s="32"/>
      <c r="B227" s="32"/>
      <c r="C227" s="32"/>
      <c r="Q227" s="32"/>
    </row>
  </sheetData>
  <mergeCells count="33">
    <mergeCell ref="P26:Q26"/>
    <mergeCell ref="D10:Q10"/>
    <mergeCell ref="D217:O217"/>
    <mergeCell ref="P220:Q220"/>
    <mergeCell ref="P219:Q219"/>
    <mergeCell ref="P217:Q217"/>
    <mergeCell ref="D210:O210"/>
    <mergeCell ref="P210:Q210"/>
    <mergeCell ref="D187:O187"/>
    <mergeCell ref="P187:Q187"/>
    <mergeCell ref="D167:O167"/>
    <mergeCell ref="P167:Q167"/>
    <mergeCell ref="D84:O84"/>
    <mergeCell ref="P84:Q84"/>
    <mergeCell ref="D68:O68"/>
    <mergeCell ref="P68:Q68"/>
    <mergeCell ref="D38:O38"/>
    <mergeCell ref="D3:Q3"/>
    <mergeCell ref="D4:Q4"/>
    <mergeCell ref="D5:Q5"/>
    <mergeCell ref="D7:Q7"/>
    <mergeCell ref="D8:Q8"/>
    <mergeCell ref="D52:O52"/>
    <mergeCell ref="P52:Q52"/>
    <mergeCell ref="P38:Q38"/>
    <mergeCell ref="D26:O26"/>
    <mergeCell ref="B17:B18"/>
    <mergeCell ref="D14:J14"/>
    <mergeCell ref="F12:H12"/>
    <mergeCell ref="D12:E12"/>
    <mergeCell ref="K14:O14"/>
    <mergeCell ref="P14:Q14"/>
    <mergeCell ref="D2:Q2"/>
  </mergeCells>
  <conditionalFormatting sqref="J17:J24 J87:J165">
    <cfRule type="cellIs" dxfId="19" priority="27" operator="equal">
      <formula>0</formula>
    </cfRule>
  </conditionalFormatting>
  <conditionalFormatting sqref="P17:Q24 P87:Q165 P220">
    <cfRule type="containsErrors" dxfId="18" priority="26">
      <formula>ISERROR(P17)</formula>
    </cfRule>
  </conditionalFormatting>
  <conditionalFormatting sqref="J170:J185">
    <cfRule type="cellIs" dxfId="17" priority="22" operator="equal">
      <formula>0</formula>
    </cfRule>
  </conditionalFormatting>
  <conditionalFormatting sqref="P170:Q185">
    <cfRule type="containsErrors" dxfId="16" priority="21">
      <formula>ISERROR(P170)</formula>
    </cfRule>
  </conditionalFormatting>
  <conditionalFormatting sqref="J213:J215">
    <cfRule type="cellIs" dxfId="15" priority="18" operator="equal">
      <formula>0</formula>
    </cfRule>
  </conditionalFormatting>
  <conditionalFormatting sqref="P213:Q215">
    <cfRule type="containsErrors" dxfId="14" priority="17">
      <formula>ISERROR(P213)</formula>
    </cfRule>
  </conditionalFormatting>
  <conditionalFormatting sqref="J71:J82">
    <cfRule type="cellIs" dxfId="13" priority="16" operator="equal">
      <formula>0</formula>
    </cfRule>
  </conditionalFormatting>
  <conditionalFormatting sqref="P71:Q82">
    <cfRule type="containsErrors" dxfId="12" priority="15">
      <formula>ISERROR(P71)</formula>
    </cfRule>
  </conditionalFormatting>
  <conditionalFormatting sqref="J29:J36">
    <cfRule type="cellIs" dxfId="11" priority="12" operator="equal">
      <formula>0</formula>
    </cfRule>
  </conditionalFormatting>
  <conditionalFormatting sqref="P29:Q36">
    <cfRule type="containsErrors" dxfId="10" priority="11">
      <formula>ISERROR(P29)</formula>
    </cfRule>
  </conditionalFormatting>
  <conditionalFormatting sqref="J41:J50">
    <cfRule type="cellIs" dxfId="9" priority="10" operator="equal">
      <formula>0</formula>
    </cfRule>
  </conditionalFormatting>
  <conditionalFormatting sqref="P41:Q50">
    <cfRule type="containsErrors" dxfId="8" priority="9">
      <formula>ISERROR(P41)</formula>
    </cfRule>
  </conditionalFormatting>
  <conditionalFormatting sqref="J55:J66">
    <cfRule type="cellIs" dxfId="7" priority="8" operator="equal">
      <formula>0</formula>
    </cfRule>
  </conditionalFormatting>
  <conditionalFormatting sqref="P55:Q66">
    <cfRule type="containsErrors" dxfId="6" priority="7">
      <formula>ISERROR(P55)</formula>
    </cfRule>
  </conditionalFormatting>
  <conditionalFormatting sqref="J190:J208">
    <cfRule type="cellIs" dxfId="5" priority="6" operator="equal">
      <formula>0</formula>
    </cfRule>
  </conditionalFormatting>
  <conditionalFormatting sqref="P190:Q208">
    <cfRule type="containsErrors" dxfId="4" priority="5">
      <formula>ISERROR(P190)</formula>
    </cfRule>
  </conditionalFormatting>
  <conditionalFormatting sqref="F1 F12:F25 F6 F218:F1048576 F211:F216 F188:F209 F168:F186 F85:F166 F69:F83 F39:F51 F53:F67 F27:F37">
    <cfRule type="containsText" dxfId="3" priority="4" operator="containsText" text="N/C">
      <formula>NOT(ISERROR(SEARCH("N/C",F1)))</formula>
    </cfRule>
  </conditionalFormatting>
  <conditionalFormatting sqref="F9 F11">
    <cfRule type="containsText" dxfId="2" priority="3" operator="containsText" text="N/C">
      <formula>NOT(ISERROR(SEARCH("N/C",F9)))</formula>
    </cfRule>
  </conditionalFormatting>
  <conditionalFormatting sqref="M87:M91">
    <cfRule type="expression" dxfId="1" priority="1">
      <formula>$M87&lt;$H87/3</formula>
    </cfRule>
    <cfRule type="expression" dxfId="0" priority="2">
      <formula>$M87&gt;$H87*3</formula>
    </cfRule>
  </conditionalFormatting>
  <pageMargins left="0.25" right="0.25" top="0.75" bottom="0.75" header="0.3" footer="0.3"/>
  <pageSetup paperSize="9" scale="45" fitToHeight="0" orientation="landscape" r:id="rId1"/>
  <drawing r:id="rId2"/>
  <tableParts count="9"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25B03 - BPU LOT 6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Franck Jolly</cp:lastModifiedBy>
  <cp:lastPrinted>2019-09-11T12:40:55Z</cp:lastPrinted>
  <dcterms:created xsi:type="dcterms:W3CDTF">2019-09-11T09:57:33Z</dcterms:created>
  <dcterms:modified xsi:type="dcterms:W3CDTF">2025-06-20T16:10:17Z</dcterms:modified>
</cp:coreProperties>
</file>